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05" windowHeight="8835" activeTab="2"/>
  </bookViews>
  <sheets>
    <sheet name="Sheet2" sheetId="1" r:id="rId1"/>
    <sheet name="chinh lai" sheetId="2" r:id="rId2"/>
    <sheet name="chinh lai (2)" sheetId="3" r:id="rId3"/>
  </sheets>
  <definedNames>
    <definedName name="_xlnm.Print_Titles" localSheetId="1">'chinh lai'!$7:$10</definedName>
    <definedName name="_xlnm.Print_Titles" localSheetId="2">'chinh lai (2)'!$7:$9</definedName>
    <definedName name="_xlnm.Print_Titles" localSheetId="0">'Sheet2'!$7:$10</definedName>
  </definedNames>
  <calcPr fullCalcOnLoad="1"/>
</workbook>
</file>

<file path=xl/sharedStrings.xml><?xml version="1.0" encoding="utf-8"?>
<sst xmlns="http://schemas.openxmlformats.org/spreadsheetml/2006/main" count="472" uniqueCount="121">
  <si>
    <t>BỘ TƯ PHÁP</t>
  </si>
  <si>
    <t xml:space="preserve">ĐỐI VỚI CÁC CƠ QUAN THI HÀNH ÁN DÂN SỰ ĐỊA PHƯƠNG </t>
  </si>
  <si>
    <t>STT</t>
  </si>
  <si>
    <t>Số TT nhóm</t>
  </si>
  <si>
    <t>Đơn vị</t>
  </si>
  <si>
    <t>Số đơn vị hành chính cấp huyện</t>
  </si>
  <si>
    <t>Biên chế còn chưa thực hiện</t>
  </si>
  <si>
    <t>Bình quân số việc phải thi hành trong 3 năm 2011, 2012, 2013</t>
  </si>
  <si>
    <t xml:space="preserve">       Số lượng án của đơn vị phải thi hành</t>
  </si>
  <si>
    <t>Nhu cầu bổ sung CHV</t>
  </si>
  <si>
    <t>Số việc bình quân của 1 biên chế</t>
  </si>
  <si>
    <t>Số việc bình quân của 01 CHV theo chỉ tiêu đã giao</t>
  </si>
  <si>
    <t>Số việc bình quân của 01 CHV theo tỷ lệ mới giao</t>
  </si>
  <si>
    <t>CHV cao cấp</t>
  </si>
  <si>
    <t>CHV sơ cấp
(tương đương)</t>
  </si>
  <si>
    <t>Năm 2011</t>
  </si>
  <si>
    <t>Năm 2012</t>
  </si>
  <si>
    <t>Năm 2013</t>
  </si>
  <si>
    <t>Tiền</t>
  </si>
  <si>
    <t>Việc</t>
  </si>
  <si>
    <t xml:space="preserve">Việc </t>
  </si>
  <si>
    <t>A</t>
  </si>
  <si>
    <t>B</t>
  </si>
  <si>
    <t>C</t>
  </si>
  <si>
    <t>TP. Hà Nội</t>
  </si>
  <si>
    <t>50%</t>
  </si>
  <si>
    <t>TP. Hồ Chí Minh</t>
  </si>
  <si>
    <t>Tây Ninh</t>
  </si>
  <si>
    <t>Tiền Giang</t>
  </si>
  <si>
    <t>Bình Dương</t>
  </si>
  <si>
    <t>Long An</t>
  </si>
  <si>
    <t>Đồng Nai</t>
  </si>
  <si>
    <t>Khánh Hòa</t>
  </si>
  <si>
    <t>Bến Tre</t>
  </si>
  <si>
    <t xml:space="preserve">Bình Thuận </t>
  </si>
  <si>
    <t>Đồng Tháp</t>
  </si>
  <si>
    <t>Bình Phước</t>
  </si>
  <si>
    <t>Trà Vinh</t>
  </si>
  <si>
    <t>TP. Đà Nẵng</t>
  </si>
  <si>
    <t>Bạc Liêu</t>
  </si>
  <si>
    <t>48%</t>
  </si>
  <si>
    <t>Đắk Lắk</t>
  </si>
  <si>
    <t>Cà Mau</t>
  </si>
  <si>
    <t>TP cần Thơ</t>
  </si>
  <si>
    <t>Bà Rịa - Vũng Tàu</t>
  </si>
  <si>
    <t>TP. Hải Phòng</t>
  </si>
  <si>
    <t>Vĩnh Long</t>
  </si>
  <si>
    <t>Thái Nguyên</t>
  </si>
  <si>
    <t>Kiên Giang</t>
  </si>
  <si>
    <t>Lâm Đồng</t>
  </si>
  <si>
    <t>Bắc Giang</t>
  </si>
  <si>
    <t>Bình Định</t>
  </si>
  <si>
    <t>Sóc  Trăng</t>
  </si>
  <si>
    <t>Hậu Giang</t>
  </si>
  <si>
    <t>08</t>
  </si>
  <si>
    <t xml:space="preserve">Nghệ An </t>
  </si>
  <si>
    <t>114</t>
  </si>
  <si>
    <t>45%</t>
  </si>
  <si>
    <t>Hải Dương</t>
  </si>
  <si>
    <t>Phú Thọ</t>
  </si>
  <si>
    <t>Vĩnh Phúc</t>
  </si>
  <si>
    <t>Phú Yên</t>
  </si>
  <si>
    <t>Thái Bình</t>
  </si>
  <si>
    <t>4</t>
  </si>
  <si>
    <t>An Giang</t>
  </si>
  <si>
    <t>Sơn La</t>
  </si>
  <si>
    <t>Hưng Yên</t>
  </si>
  <si>
    <t>Quảng Ninh</t>
  </si>
  <si>
    <t>Thanh Hóa</t>
  </si>
  <si>
    <t>Gia Lai</t>
  </si>
  <si>
    <t>Nam Định</t>
  </si>
  <si>
    <t>Bắc Ninh</t>
  </si>
  <si>
    <t>Ninh Thuận</t>
  </si>
  <si>
    <t>Tuyên Quang</t>
  </si>
  <si>
    <t>Quảng Ngãi</t>
  </si>
  <si>
    <t>Yên Bái</t>
  </si>
  <si>
    <t>Quảng Nam</t>
  </si>
  <si>
    <t>Ninh Bình</t>
  </si>
  <si>
    <t>Đắk Nông</t>
  </si>
  <si>
    <t>Lào Cai</t>
  </si>
  <si>
    <t>Lạng Sơn</t>
  </si>
  <si>
    <t>TT Huế</t>
  </si>
  <si>
    <t>Hà Nam</t>
  </si>
  <si>
    <t>Quảng Trị</t>
  </si>
  <si>
    <t>Hà Tĩnh</t>
  </si>
  <si>
    <t>Hòa Bình</t>
  </si>
  <si>
    <t>Điện Biên</t>
  </si>
  <si>
    <t>Bắc Kạn</t>
  </si>
  <si>
    <t>Quảng Bình</t>
  </si>
  <si>
    <t>Kon Tum</t>
  </si>
  <si>
    <t>Lai Châu</t>
  </si>
  <si>
    <t>Cao Bằng</t>
  </si>
  <si>
    <t>Hà Giang</t>
  </si>
  <si>
    <t>Cộng</t>
  </si>
  <si>
    <t>Tổng cục:</t>
  </si>
  <si>
    <t>Quân đội</t>
  </si>
  <si>
    <t>DANH SÁCH GIAO CHỈ TIÊU CHẤP HÀNH VIÊN SƠ CẤP NĂM 2016</t>
  </si>
  <si>
    <t>(Ban hành kèm theo Quyết định số          /QĐ-BTP ngày    tháng    năm 2016 của Bộ trưởng</t>
  </si>
  <si>
    <t>Bộ Tư pháp về việc giao chỉ tiêu tuyển Chấp hành viên sơ cấp năm 2016)</t>
  </si>
  <si>
    <t xml:space="preserve">      Biên chế giao     (đến 30/11/2015)</t>
  </si>
  <si>
    <t>Tỷ lệ CHV năm 2016 so với biên chế được giao của đơn vị</t>
  </si>
  <si>
    <t>Tỷ lệ CHV/ tổng số biên chế được giao</t>
  </si>
  <si>
    <t>Chỉ tiêu CHVSC được bổ sung năm 2016</t>
  </si>
  <si>
    <t xml:space="preserve">      Biên chế hiện có     (đến 30/11/2015)</t>
  </si>
  <si>
    <t>Tổng số CHV hiện có</t>
  </si>
  <si>
    <t>Số CHV cần có  năm 2016</t>
  </si>
  <si>
    <t>Số lượng án của đơn vị phải thi hành</t>
  </si>
  <si>
    <t>Năm 2014</t>
  </si>
  <si>
    <t>Năm 2015</t>
  </si>
  <si>
    <t>Bình quân số việc phải thi hành trong 02 năm 2014, 2015</t>
  </si>
  <si>
    <t>Bình quân số tiền phải thi hành trong 02 năm 2014, 2015</t>
  </si>
  <si>
    <t>ĐỐI VỚI CÁC CƠ QUAN THI HÀNH ÁN DÂN SỰ</t>
  </si>
  <si>
    <t xml:space="preserve">         BỘ TƯ PHÁP</t>
  </si>
  <si>
    <t>Thừa Thiên Huế</t>
  </si>
  <si>
    <t>Cần Thơ</t>
  </si>
  <si>
    <t>Đà Nẵng</t>
  </si>
  <si>
    <t>Hà Nội</t>
  </si>
  <si>
    <t>Hải Phòng</t>
  </si>
  <si>
    <t>41%</t>
  </si>
  <si>
    <t>0</t>
  </si>
  <si>
    <t>(Ban hành kèm theo Quyết định số 414/QĐ-BTP ngày 14 tháng 3 năm 2016 của Bộ trưởng Bộ Tư pháp)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</si>
</sst>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;[Red]0"/>
    <numFmt numFmtId="166" formatCode="_(* #,##0.0_);_(* \(#,##0.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5">
    <font>
      <sz val="12"/>
      <name val="Times New Roman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4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color indexed="2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8"/>
      <color indexed="28"/>
      <name val="Times New Roman"/>
      <family val="1"/>
    </font>
    <font>
      <b/>
      <sz val="8"/>
      <color indexed="12"/>
      <name val="Times New Roman"/>
      <family val="1"/>
    </font>
    <font>
      <sz val="9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sz val="10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14"/>
      <name val="Times New Roman"/>
      <family val="1"/>
    </font>
    <font>
      <sz val="10"/>
      <color indexed="10"/>
      <name val="Times New Roman"/>
      <family val="1"/>
    </font>
    <font>
      <b/>
      <sz val="12"/>
      <color indexed="14"/>
      <name val="Times New Roman"/>
      <family val="1"/>
    </font>
    <font>
      <b/>
      <sz val="14"/>
      <color indexed="14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i/>
      <sz val="7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color indexed="12"/>
      <name val="Times New Roman"/>
      <family val="0"/>
    </font>
    <font>
      <b/>
      <sz val="9"/>
      <color indexed="12"/>
      <name val="Times New Roman"/>
      <family val="1"/>
    </font>
    <font>
      <i/>
      <sz val="7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0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sz val="9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28"/>
      <name val="Times New Roman"/>
      <family val="1"/>
    </font>
    <font>
      <b/>
      <sz val="1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double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double"/>
      <right style="thin"/>
      <top style="dotted"/>
      <bottom style="double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tted"/>
    </border>
    <border>
      <left style="thin"/>
      <right style="double"/>
      <top>
        <color indexed="63"/>
      </top>
      <bottom style="dotted"/>
    </border>
    <border>
      <left style="thin"/>
      <right style="double"/>
      <top style="dotted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5" fillId="3" borderId="0" applyNumberFormat="0" applyBorder="0" applyAlignment="0" applyProtection="0"/>
    <xf numFmtId="0" fontId="39" fillId="20" borderId="1" applyNumberFormat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7" borderId="1" applyNumberFormat="0" applyAlignment="0" applyProtection="0"/>
    <xf numFmtId="0" fontId="40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42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164" fontId="10" fillId="0" borderId="14" xfId="42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left" vertical="center"/>
    </xf>
    <xf numFmtId="165" fontId="17" fillId="24" borderId="19" xfId="0" applyNumberFormat="1" applyFont="1" applyFill="1" applyBorder="1" applyAlignment="1">
      <alignment horizontal="center" vertical="center"/>
    </xf>
    <xf numFmtId="165" fontId="8" fillId="24" borderId="19" xfId="0" applyNumberFormat="1" applyFont="1" applyFill="1" applyBorder="1" applyAlignment="1">
      <alignment horizontal="center" vertical="center"/>
    </xf>
    <xf numFmtId="164" fontId="8" fillId="24" borderId="19" xfId="42" applyNumberFormat="1" applyFont="1" applyFill="1" applyBorder="1" applyAlignment="1">
      <alignment horizontal="center" vertical="center"/>
    </xf>
    <xf numFmtId="164" fontId="17" fillId="24" borderId="19" xfId="42" applyNumberFormat="1" applyFont="1" applyFill="1" applyBorder="1" applyAlignment="1">
      <alignment horizontal="center" vertical="center"/>
    </xf>
    <xf numFmtId="165" fontId="18" fillId="24" borderId="2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164" fontId="0" fillId="0" borderId="0" xfId="42" applyNumberFormat="1" applyFont="1" applyAlignment="1">
      <alignment vertical="center"/>
    </xf>
    <xf numFmtId="0" fontId="20" fillId="24" borderId="18" xfId="0" applyFont="1" applyFill="1" applyBorder="1" applyAlignment="1">
      <alignment horizontal="center" vertical="center"/>
    </xf>
    <xf numFmtId="165" fontId="21" fillId="24" borderId="19" xfId="0" applyNumberFormat="1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left" vertical="center"/>
    </xf>
    <xf numFmtId="165" fontId="23" fillId="24" borderId="19" xfId="0" applyNumberFormat="1" applyFont="1" applyFill="1" applyBorder="1" applyAlignment="1">
      <alignment horizontal="center" vertical="center"/>
    </xf>
    <xf numFmtId="165" fontId="18" fillId="24" borderId="19" xfId="0" applyNumberFormat="1" applyFont="1" applyFill="1" applyBorder="1" applyAlignment="1">
      <alignment horizontal="center" vertical="center"/>
    </xf>
    <xf numFmtId="0" fontId="17" fillId="24" borderId="21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left" vertical="center"/>
    </xf>
    <xf numFmtId="165" fontId="17" fillId="24" borderId="22" xfId="0" applyNumberFormat="1" applyFont="1" applyFill="1" applyBorder="1" applyAlignment="1">
      <alignment horizontal="center" vertical="center"/>
    </xf>
    <xf numFmtId="165" fontId="8" fillId="24" borderId="22" xfId="0" applyNumberFormat="1" applyFont="1" applyFill="1" applyBorder="1" applyAlignment="1">
      <alignment horizontal="center" vertical="center"/>
    </xf>
    <xf numFmtId="164" fontId="8" fillId="24" borderId="22" xfId="42" applyNumberFormat="1" applyFont="1" applyFill="1" applyBorder="1" applyAlignment="1">
      <alignment horizontal="center" vertical="center"/>
    </xf>
    <xf numFmtId="164" fontId="17" fillId="24" borderId="22" xfId="42" applyNumberFormat="1" applyFont="1" applyFill="1" applyBorder="1" applyAlignment="1">
      <alignment horizontal="center" vertical="center"/>
    </xf>
    <xf numFmtId="165" fontId="18" fillId="24" borderId="22" xfId="0" applyNumberFormat="1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left" vertical="center"/>
    </xf>
    <xf numFmtId="165" fontId="17" fillId="24" borderId="20" xfId="0" applyNumberFormat="1" applyFont="1" applyFill="1" applyBorder="1" applyAlignment="1">
      <alignment horizontal="center" vertical="center"/>
    </xf>
    <xf numFmtId="165" fontId="8" fillId="24" borderId="20" xfId="0" applyNumberFormat="1" applyFont="1" applyFill="1" applyBorder="1" applyAlignment="1">
      <alignment horizontal="center" vertical="center"/>
    </xf>
    <xf numFmtId="164" fontId="8" fillId="24" borderId="20" xfId="42" applyNumberFormat="1" applyFont="1" applyFill="1" applyBorder="1" applyAlignment="1">
      <alignment horizontal="center" vertical="center"/>
    </xf>
    <xf numFmtId="164" fontId="17" fillId="24" borderId="20" xfId="42" applyNumberFormat="1" applyFont="1" applyFill="1" applyBorder="1" applyAlignment="1">
      <alignment horizontal="center" vertical="center"/>
    </xf>
    <xf numFmtId="0" fontId="10" fillId="24" borderId="19" xfId="0" applyFont="1" applyFill="1" applyBorder="1" applyAlignment="1">
      <alignment horizontal="left" vertical="center"/>
    </xf>
    <xf numFmtId="165" fontId="23" fillId="24" borderId="20" xfId="0" applyNumberFormat="1" applyFont="1" applyFill="1" applyBorder="1" applyAlignment="1">
      <alignment horizontal="center" vertical="center"/>
    </xf>
    <xf numFmtId="165" fontId="24" fillId="24" borderId="19" xfId="0" applyNumberFormat="1" applyFont="1" applyFill="1" applyBorder="1" applyAlignment="1">
      <alignment horizontal="center" vertical="center"/>
    </xf>
    <xf numFmtId="164" fontId="14" fillId="24" borderId="19" xfId="42" applyNumberFormat="1" applyFont="1" applyFill="1" applyBorder="1" applyAlignment="1">
      <alignment horizontal="center" vertical="center"/>
    </xf>
    <xf numFmtId="165" fontId="24" fillId="24" borderId="19" xfId="42" applyNumberFormat="1" applyFont="1" applyFill="1" applyBorder="1" applyAlignment="1">
      <alignment horizontal="center" vertical="center"/>
    </xf>
    <xf numFmtId="164" fontId="14" fillId="24" borderId="20" xfId="42" applyNumberFormat="1" applyFont="1" applyFill="1" applyBorder="1" applyAlignment="1">
      <alignment horizontal="center" vertical="center"/>
    </xf>
    <xf numFmtId="0" fontId="17" fillId="24" borderId="24" xfId="0" applyFont="1" applyFill="1" applyBorder="1" applyAlignment="1">
      <alignment horizontal="center" vertical="center"/>
    </xf>
    <xf numFmtId="0" fontId="17" fillId="24" borderId="25" xfId="0" applyFont="1" applyFill="1" applyBorder="1" applyAlignment="1">
      <alignment horizontal="center" vertical="center"/>
    </xf>
    <xf numFmtId="164" fontId="14" fillId="24" borderId="22" xfId="42" applyNumberFormat="1" applyFont="1" applyFill="1" applyBorder="1" applyAlignment="1">
      <alignment horizontal="center" vertical="center"/>
    </xf>
    <xf numFmtId="164" fontId="17" fillId="24" borderId="26" xfId="42" applyNumberFormat="1" applyFont="1" applyFill="1" applyBorder="1" applyAlignment="1">
      <alignment horizontal="center" vertical="center"/>
    </xf>
    <xf numFmtId="164" fontId="17" fillId="24" borderId="27" xfId="42" applyNumberFormat="1" applyFont="1" applyFill="1" applyBorder="1" applyAlignment="1">
      <alignment horizontal="center" vertical="center"/>
    </xf>
    <xf numFmtId="164" fontId="8" fillId="24" borderId="28" xfId="42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1" fontId="0" fillId="24" borderId="0" xfId="0" applyNumberForma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164" fontId="2" fillId="24" borderId="0" xfId="42" applyNumberFormat="1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1" fontId="19" fillId="24" borderId="19" xfId="0" applyNumberFormat="1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left" vertical="center"/>
    </xf>
    <xf numFmtId="165" fontId="17" fillId="4" borderId="19" xfId="0" applyNumberFormat="1" applyFont="1" applyFill="1" applyBorder="1" applyAlignment="1">
      <alignment horizontal="center" vertical="center"/>
    </xf>
    <xf numFmtId="165" fontId="8" fillId="4" borderId="19" xfId="0" applyNumberFormat="1" applyFont="1" applyFill="1" applyBorder="1" applyAlignment="1">
      <alignment horizontal="center" vertical="center"/>
    </xf>
    <xf numFmtId="164" fontId="19" fillId="4" borderId="19" xfId="42" applyNumberFormat="1" applyFont="1" applyFill="1" applyBorder="1" applyAlignment="1">
      <alignment horizontal="center" vertical="center"/>
    </xf>
    <xf numFmtId="164" fontId="8" fillId="4" borderId="19" xfId="42" applyNumberFormat="1" applyFont="1" applyFill="1" applyBorder="1" applyAlignment="1">
      <alignment horizontal="center" vertical="center"/>
    </xf>
    <xf numFmtId="164" fontId="17" fillId="4" borderId="19" xfId="42" applyNumberFormat="1" applyFont="1" applyFill="1" applyBorder="1" applyAlignment="1">
      <alignment horizontal="center" vertical="center"/>
    </xf>
    <xf numFmtId="164" fontId="14" fillId="4" borderId="19" xfId="42" applyNumberFormat="1" applyFont="1" applyFill="1" applyBorder="1" applyAlignment="1">
      <alignment horizontal="center" vertical="center"/>
    </xf>
    <xf numFmtId="165" fontId="18" fillId="4" borderId="20" xfId="0" applyNumberFormat="1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1" fontId="19" fillId="24" borderId="22" xfId="0" applyNumberFormat="1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left" vertical="center"/>
    </xf>
    <xf numFmtId="0" fontId="17" fillId="24" borderId="29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left" vertical="center"/>
    </xf>
    <xf numFmtId="165" fontId="17" fillId="24" borderId="30" xfId="0" applyNumberFormat="1" applyFont="1" applyFill="1" applyBorder="1" applyAlignment="1">
      <alignment horizontal="center" vertical="center"/>
    </xf>
    <xf numFmtId="165" fontId="8" fillId="24" borderId="30" xfId="0" applyNumberFormat="1" applyFont="1" applyFill="1" applyBorder="1" applyAlignment="1">
      <alignment horizontal="center" vertical="center"/>
    </xf>
    <xf numFmtId="164" fontId="8" fillId="24" borderId="30" xfId="42" applyNumberFormat="1" applyFont="1" applyFill="1" applyBorder="1" applyAlignment="1">
      <alignment horizontal="center" vertical="center"/>
    </xf>
    <xf numFmtId="164" fontId="17" fillId="24" borderId="30" xfId="42" applyNumberFormat="1" applyFont="1" applyFill="1" applyBorder="1" applyAlignment="1">
      <alignment horizontal="center" vertical="center"/>
    </xf>
    <xf numFmtId="164" fontId="14" fillId="24" borderId="30" xfId="42" applyNumberFormat="1" applyFont="1" applyFill="1" applyBorder="1" applyAlignment="1">
      <alignment horizontal="center" vertical="center"/>
    </xf>
    <xf numFmtId="165" fontId="18" fillId="24" borderId="30" xfId="0" applyNumberFormat="1" applyFont="1" applyFill="1" applyBorder="1" applyAlignment="1">
      <alignment horizontal="center" vertical="center"/>
    </xf>
    <xf numFmtId="0" fontId="17" fillId="24" borderId="31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1" fontId="48" fillId="0" borderId="13" xfId="0" applyNumberFormat="1" applyFont="1" applyBorder="1" applyAlignment="1">
      <alignment horizontal="center" vertical="center"/>
    </xf>
    <xf numFmtId="49" fontId="21" fillId="24" borderId="32" xfId="0" applyNumberFormat="1" applyFont="1" applyFill="1" applyBorder="1" applyAlignment="1">
      <alignment horizontal="center" vertical="center"/>
    </xf>
    <xf numFmtId="49" fontId="21" fillId="24" borderId="19" xfId="0" applyNumberFormat="1" applyFont="1" applyFill="1" applyBorder="1" applyAlignment="1">
      <alignment horizontal="center" vertical="center"/>
    </xf>
    <xf numFmtId="49" fontId="21" fillId="4" borderId="19" xfId="0" applyNumberFormat="1" applyFont="1" applyFill="1" applyBorder="1" applyAlignment="1">
      <alignment horizontal="center" vertical="center"/>
    </xf>
    <xf numFmtId="49" fontId="21" fillId="24" borderId="22" xfId="0" applyNumberFormat="1" applyFont="1" applyFill="1" applyBorder="1" applyAlignment="1">
      <alignment horizontal="center" vertical="center"/>
    </xf>
    <xf numFmtId="49" fontId="21" fillId="24" borderId="33" xfId="0" applyNumberFormat="1" applyFont="1" applyFill="1" applyBorder="1" applyAlignment="1">
      <alignment horizontal="center" vertical="center"/>
    </xf>
    <xf numFmtId="49" fontId="21" fillId="24" borderId="34" xfId="0" applyNumberFormat="1" applyFont="1" applyFill="1" applyBorder="1" applyAlignment="1">
      <alignment horizontal="center" vertical="center"/>
    </xf>
    <xf numFmtId="165" fontId="21" fillId="24" borderId="22" xfId="0" applyNumberFormat="1" applyFont="1" applyFill="1" applyBorder="1" applyAlignment="1">
      <alignment horizontal="center" vertical="center"/>
    </xf>
    <xf numFmtId="164" fontId="47" fillId="24" borderId="28" xfId="42" applyNumberFormat="1" applyFont="1" applyFill="1" applyBorder="1" applyAlignment="1">
      <alignment horizontal="center" vertical="center"/>
    </xf>
    <xf numFmtId="49" fontId="47" fillId="24" borderId="0" xfId="0" applyNumberFormat="1" applyFont="1" applyFill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1" fontId="52" fillId="0" borderId="13" xfId="0" applyNumberFormat="1" applyFont="1" applyBorder="1" applyAlignment="1">
      <alignment horizontal="center" vertical="center"/>
    </xf>
    <xf numFmtId="165" fontId="53" fillId="24" borderId="22" xfId="0" applyNumberFormat="1" applyFont="1" applyFill="1" applyBorder="1" applyAlignment="1">
      <alignment horizontal="center" vertical="center"/>
    </xf>
    <xf numFmtId="1" fontId="50" fillId="24" borderId="0" xfId="0" applyNumberFormat="1" applyFont="1" applyFill="1" applyAlignment="1">
      <alignment horizontal="center" vertical="center"/>
    </xf>
    <xf numFmtId="1" fontId="50" fillId="0" borderId="0" xfId="0" applyNumberFormat="1" applyFont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1" fontId="47" fillId="24" borderId="0" xfId="0" applyNumberFormat="1" applyFont="1" applyFill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1" fontId="52" fillId="0" borderId="35" xfId="0" applyNumberFormat="1" applyFont="1" applyBorder="1" applyAlignment="1">
      <alignment horizontal="center" vertical="center"/>
    </xf>
    <xf numFmtId="1" fontId="48" fillId="0" borderId="35" xfId="0" applyNumberFormat="1" applyFont="1" applyBorder="1" applyAlignment="1">
      <alignment horizontal="center" vertical="center"/>
    </xf>
    <xf numFmtId="165" fontId="21" fillId="24" borderId="36" xfId="0" applyNumberFormat="1" applyFont="1" applyFill="1" applyBorder="1" applyAlignment="1">
      <alignment horizontal="center" vertical="center"/>
    </xf>
    <xf numFmtId="165" fontId="18" fillId="24" borderId="34" xfId="0" applyNumberFormat="1" applyFont="1" applyFill="1" applyBorder="1" applyAlignment="1">
      <alignment horizontal="center" vertical="center"/>
    </xf>
    <xf numFmtId="164" fontId="0" fillId="0" borderId="0" xfId="42" applyNumberFormat="1" applyFont="1" applyAlignment="1">
      <alignment vertical="center"/>
    </xf>
    <xf numFmtId="49" fontId="19" fillId="24" borderId="32" xfId="0" applyNumberFormat="1" applyFont="1" applyFill="1" applyBorder="1" applyAlignment="1">
      <alignment horizontal="center" vertical="center"/>
    </xf>
    <xf numFmtId="49" fontId="19" fillId="24" borderId="19" xfId="0" applyNumberFormat="1" applyFont="1" applyFill="1" applyBorder="1" applyAlignment="1">
      <alignment horizontal="center" vertical="center"/>
    </xf>
    <xf numFmtId="49" fontId="19" fillId="4" borderId="19" xfId="0" applyNumberFormat="1" applyFont="1" applyFill="1" applyBorder="1" applyAlignment="1">
      <alignment horizontal="center" vertical="center"/>
    </xf>
    <xf numFmtId="49" fontId="19" fillId="24" borderId="22" xfId="0" applyNumberFormat="1" applyFont="1" applyFill="1" applyBorder="1" applyAlignment="1">
      <alignment horizontal="center" vertical="center"/>
    </xf>
    <xf numFmtId="49" fontId="19" fillId="24" borderId="33" xfId="0" applyNumberFormat="1" applyFont="1" applyFill="1" applyBorder="1" applyAlignment="1">
      <alignment horizontal="center" vertical="center"/>
    </xf>
    <xf numFmtId="49" fontId="19" fillId="24" borderId="34" xfId="0" applyNumberFormat="1" applyFont="1" applyFill="1" applyBorder="1" applyAlignment="1">
      <alignment horizontal="center" vertical="center"/>
    </xf>
    <xf numFmtId="165" fontId="19" fillId="24" borderId="19" xfId="0" applyNumberFormat="1" applyFont="1" applyFill="1" applyBorder="1" applyAlignment="1">
      <alignment horizontal="center" vertical="center"/>
    </xf>
    <xf numFmtId="1" fontId="54" fillId="0" borderId="10" xfId="0" applyNumberFormat="1" applyFont="1" applyBorder="1" applyAlignment="1">
      <alignment horizontal="center" vertical="center"/>
    </xf>
    <xf numFmtId="165" fontId="24" fillId="4" borderId="19" xfId="0" applyNumberFormat="1" applyFont="1" applyFill="1" applyBorder="1" applyAlignment="1">
      <alignment horizontal="center" vertical="center"/>
    </xf>
    <xf numFmtId="165" fontId="24" fillId="24" borderId="22" xfId="0" applyNumberFormat="1" applyFont="1" applyFill="1" applyBorder="1" applyAlignment="1">
      <alignment horizontal="center" vertical="center"/>
    </xf>
    <xf numFmtId="165" fontId="24" fillId="24" borderId="20" xfId="0" applyNumberFormat="1" applyFont="1" applyFill="1" applyBorder="1" applyAlignment="1">
      <alignment horizontal="center" vertical="center"/>
    </xf>
    <xf numFmtId="165" fontId="24" fillId="24" borderId="30" xfId="0" applyNumberFormat="1" applyFont="1" applyFill="1" applyBorder="1" applyAlignment="1">
      <alignment horizontal="center" vertical="center"/>
    </xf>
    <xf numFmtId="164" fontId="55" fillId="24" borderId="28" xfId="42" applyNumberFormat="1" applyFont="1" applyFill="1" applyBorder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/>
    </xf>
    <xf numFmtId="165" fontId="19" fillId="24" borderId="36" xfId="0" applyNumberFormat="1" applyFont="1" applyFill="1" applyBorder="1" applyAlignment="1">
      <alignment horizontal="center" vertical="center"/>
    </xf>
    <xf numFmtId="1" fontId="55" fillId="0" borderId="0" xfId="0" applyNumberFormat="1" applyFont="1" applyAlignment="1">
      <alignment horizontal="center" vertical="center"/>
    </xf>
    <xf numFmtId="10" fontId="24" fillId="0" borderId="19" xfId="0" applyNumberFormat="1" applyFont="1" applyFill="1" applyBorder="1" applyAlignment="1">
      <alignment horizontal="center" vertical="center" wrapText="1"/>
    </xf>
    <xf numFmtId="164" fontId="55" fillId="24" borderId="37" xfId="42" applyNumberFormat="1" applyFont="1" applyFill="1" applyBorder="1" applyAlignment="1">
      <alignment horizontal="center" vertical="center"/>
    </xf>
    <xf numFmtId="165" fontId="18" fillId="24" borderId="36" xfId="0" applyNumberFormat="1" applyFont="1" applyFill="1" applyBorder="1" applyAlignment="1">
      <alignment horizontal="center" vertical="center"/>
    </xf>
    <xf numFmtId="1" fontId="58" fillId="0" borderId="13" xfId="0" applyNumberFormat="1" applyFont="1" applyBorder="1" applyAlignment="1">
      <alignment horizontal="center" vertical="center"/>
    </xf>
    <xf numFmtId="1" fontId="59" fillId="0" borderId="13" xfId="0" applyNumberFormat="1" applyFont="1" applyBorder="1" applyAlignment="1">
      <alignment horizontal="center" vertical="center"/>
    </xf>
    <xf numFmtId="164" fontId="8" fillId="24" borderId="36" xfId="42" applyNumberFormat="1" applyFont="1" applyFill="1" applyBorder="1" applyAlignment="1">
      <alignment horizontal="center" vertical="center"/>
    </xf>
    <xf numFmtId="164" fontId="17" fillId="24" borderId="36" xfId="42" applyNumberFormat="1" applyFont="1" applyFill="1" applyBorder="1" applyAlignment="1">
      <alignment horizontal="center" vertical="center"/>
    </xf>
    <xf numFmtId="164" fontId="14" fillId="24" borderId="36" xfId="42" applyNumberFormat="1" applyFont="1" applyFill="1" applyBorder="1" applyAlignment="1">
      <alignment horizontal="center" vertical="center"/>
    </xf>
    <xf numFmtId="165" fontId="18" fillId="24" borderId="38" xfId="0" applyNumberFormat="1" applyFont="1" applyFill="1" applyBorder="1" applyAlignment="1">
      <alignment horizontal="center" vertical="center"/>
    </xf>
    <xf numFmtId="164" fontId="47" fillId="24" borderId="13" xfId="42" applyNumberFormat="1" applyFont="1" applyFill="1" applyBorder="1" applyAlignment="1">
      <alignment horizontal="center" vertical="center"/>
    </xf>
    <xf numFmtId="164" fontId="8" fillId="24" borderId="13" xfId="42" applyNumberFormat="1" applyFont="1" applyFill="1" applyBorder="1" applyAlignment="1">
      <alignment horizontal="center" vertical="center"/>
    </xf>
    <xf numFmtId="164" fontId="17" fillId="24" borderId="13" xfId="42" applyNumberFormat="1" applyFont="1" applyFill="1" applyBorder="1" applyAlignment="1">
      <alignment horizontal="center" vertical="center"/>
    </xf>
    <xf numFmtId="164" fontId="14" fillId="24" borderId="13" xfId="42" applyNumberFormat="1" applyFont="1" applyFill="1" applyBorder="1" applyAlignment="1">
      <alignment horizontal="center" vertical="center"/>
    </xf>
    <xf numFmtId="165" fontId="18" fillId="24" borderId="13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1" fontId="19" fillId="24" borderId="39" xfId="0" applyNumberFormat="1" applyFont="1" applyFill="1" applyBorder="1" applyAlignment="1">
      <alignment horizontal="center" vertical="center"/>
    </xf>
    <xf numFmtId="164" fontId="53" fillId="24" borderId="19" xfId="42" applyNumberFormat="1" applyFont="1" applyFill="1" applyBorder="1" applyAlignment="1">
      <alignment horizontal="center" vertical="center"/>
    </xf>
    <xf numFmtId="164" fontId="60" fillId="24" borderId="19" xfId="42" applyNumberFormat="1" applyFont="1" applyFill="1" applyBorder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9" fillId="24" borderId="40" xfId="0" applyNumberFormat="1" applyFont="1" applyFill="1" applyBorder="1" applyAlignment="1">
      <alignment horizontal="center" vertical="center"/>
    </xf>
    <xf numFmtId="165" fontId="19" fillId="24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>
      <alignment horizontal="center" vertical="center" wrapText="1"/>
    </xf>
    <xf numFmtId="164" fontId="8" fillId="24" borderId="0" xfId="42" applyNumberFormat="1" applyFont="1" applyFill="1" applyBorder="1" applyAlignment="1">
      <alignment horizontal="center" vertical="center"/>
    </xf>
    <xf numFmtId="164" fontId="53" fillId="24" borderId="0" xfId="42" applyNumberFormat="1" applyFont="1" applyFill="1" applyBorder="1" applyAlignment="1">
      <alignment horizontal="center" vertical="center"/>
    </xf>
    <xf numFmtId="164" fontId="60" fillId="24" borderId="0" xfId="42" applyNumberFormat="1" applyFont="1" applyFill="1" applyBorder="1" applyAlignment="1">
      <alignment horizontal="center" vertical="center"/>
    </xf>
    <xf numFmtId="165" fontId="18" fillId="24" borderId="0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 applyBorder="1" applyAlignment="1">
      <alignment horizontal="center" vertical="center"/>
    </xf>
    <xf numFmtId="165" fontId="17" fillId="24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164" fontId="3" fillId="24" borderId="28" xfId="4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49" fontId="61" fillId="24" borderId="32" xfId="0" applyNumberFormat="1" applyFont="1" applyFill="1" applyBorder="1" applyAlignment="1">
      <alignment horizontal="center" vertical="center"/>
    </xf>
    <xf numFmtId="49" fontId="61" fillId="24" borderId="34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164" fontId="3" fillId="24" borderId="37" xfId="42" applyNumberFormat="1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49" fontId="61" fillId="24" borderId="4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61" fillId="24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24" borderId="26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61" fillId="24" borderId="39" xfId="0" applyNumberFormat="1" applyFont="1" applyFill="1" applyBorder="1" applyAlignment="1">
      <alignment horizontal="center" vertical="center"/>
    </xf>
    <xf numFmtId="0" fontId="61" fillId="24" borderId="43" xfId="0" applyFont="1" applyFill="1" applyBorder="1" applyAlignment="1">
      <alignment horizontal="center"/>
    </xf>
    <xf numFmtId="49" fontId="61" fillId="24" borderId="44" xfId="0" applyNumberFormat="1" applyFont="1" applyFill="1" applyBorder="1" applyAlignment="1">
      <alignment horizontal="center" vertical="center"/>
    </xf>
    <xf numFmtId="49" fontId="61" fillId="24" borderId="45" xfId="0" applyNumberFormat="1" applyFont="1" applyFill="1" applyBorder="1" applyAlignment="1">
      <alignment horizontal="center" vertical="center"/>
    </xf>
    <xf numFmtId="49" fontId="61" fillId="24" borderId="4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4" fillId="24" borderId="47" xfId="0" applyNumberFormat="1" applyFont="1" applyFill="1" applyBorder="1" applyAlignment="1">
      <alignment horizontal="center"/>
    </xf>
    <xf numFmtId="1" fontId="51" fillId="0" borderId="48" xfId="0" applyNumberFormat="1" applyFont="1" applyBorder="1" applyAlignment="1">
      <alignment horizontal="center" vertical="center" textRotation="90" wrapText="1"/>
    </xf>
    <xf numFmtId="1" fontId="51" fillId="0" borderId="49" xfId="0" applyNumberFormat="1" applyFont="1" applyBorder="1" applyAlignment="1">
      <alignment horizontal="center" vertical="center" textRotation="90" wrapText="1"/>
    </xf>
    <xf numFmtId="1" fontId="51" fillId="0" borderId="14" xfId="0" applyNumberFormat="1" applyFont="1" applyBorder="1" applyAlignment="1">
      <alignment horizontal="center" vertical="center" textRotation="90" wrapText="1"/>
    </xf>
    <xf numFmtId="164" fontId="9" fillId="0" borderId="50" xfId="42" applyNumberFormat="1" applyFont="1" applyFill="1" applyBorder="1" applyAlignment="1">
      <alignment horizontal="center" vertical="center" wrapText="1"/>
    </xf>
    <xf numFmtId="164" fontId="9" fillId="0" borderId="38" xfId="42" applyNumberFormat="1" applyFont="1" applyFill="1" applyBorder="1" applyAlignment="1">
      <alignment horizontal="center" vertical="center" wrapText="1"/>
    </xf>
    <xf numFmtId="164" fontId="9" fillId="0" borderId="51" xfId="42" applyNumberFormat="1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2" fillId="0" borderId="48" xfId="0" applyNumberFormat="1" applyFont="1" applyFill="1" applyBorder="1" applyAlignment="1">
      <alignment horizontal="center" vertical="center" wrapText="1"/>
    </xf>
    <xf numFmtId="2" fontId="12" fillId="0" borderId="49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53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/>
    </xf>
    <xf numFmtId="0" fontId="8" fillId="0" borderId="5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2" fontId="9" fillId="0" borderId="48" xfId="0" applyNumberFormat="1" applyFont="1" applyFill="1" applyBorder="1" applyAlignment="1">
      <alignment horizontal="center" vertical="center" wrapText="1"/>
    </xf>
    <xf numFmtId="2" fontId="9" fillId="0" borderId="49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Fill="1" applyBorder="1" applyAlignment="1">
      <alignment horizontal="center" vertical="center" wrapText="1"/>
    </xf>
    <xf numFmtId="49" fontId="13" fillId="0" borderId="49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textRotation="90" wrapText="1"/>
    </xf>
    <xf numFmtId="0" fontId="10" fillId="0" borderId="49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1" fontId="10" fillId="0" borderId="48" xfId="0" applyNumberFormat="1" applyFont="1" applyBorder="1" applyAlignment="1">
      <alignment horizontal="center" vertical="center" textRotation="90" wrapText="1"/>
    </xf>
    <xf numFmtId="1" fontId="10" fillId="0" borderId="49" xfId="0" applyNumberFormat="1" applyFont="1" applyBorder="1" applyAlignment="1">
      <alignment horizontal="center" vertical="center" textRotation="90" wrapText="1"/>
    </xf>
    <xf numFmtId="1" fontId="10" fillId="0" borderId="14" xfId="0" applyNumberFormat="1" applyFont="1" applyBorder="1" applyAlignment="1">
      <alignment horizontal="center" vertical="center" textRotation="90" wrapText="1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22" fillId="0" borderId="48" xfId="0" applyNumberFormat="1" applyFont="1" applyBorder="1" applyAlignment="1">
      <alignment horizontal="center" vertical="center" textRotation="90" wrapText="1"/>
    </xf>
    <xf numFmtId="1" fontId="22" fillId="0" borderId="49" xfId="0" applyNumberFormat="1" applyFont="1" applyBorder="1" applyAlignment="1">
      <alignment horizontal="center" vertical="center" textRotation="90" wrapText="1"/>
    </xf>
    <xf numFmtId="1" fontId="22" fillId="0" borderId="14" xfId="0" applyNumberFormat="1" applyFont="1" applyBorder="1" applyAlignment="1">
      <alignment horizontal="center" vertical="center" textRotation="90" wrapText="1"/>
    </xf>
    <xf numFmtId="49" fontId="57" fillId="0" borderId="48" xfId="0" applyNumberFormat="1" applyFont="1" applyFill="1" applyBorder="1" applyAlignment="1">
      <alignment horizontal="center" vertical="center" wrapText="1"/>
    </xf>
    <xf numFmtId="49" fontId="57" fillId="0" borderId="49" xfId="0" applyNumberFormat="1" applyFont="1" applyFill="1" applyBorder="1" applyAlignment="1">
      <alignment horizontal="center" vertical="center" wrapText="1"/>
    </xf>
    <xf numFmtId="49" fontId="57" fillId="0" borderId="14" xfId="0" applyNumberFormat="1" applyFont="1" applyFill="1" applyBorder="1" applyAlignment="1">
      <alignment horizontal="center" vertical="center" wrapText="1"/>
    </xf>
    <xf numFmtId="49" fontId="49" fillId="0" borderId="48" xfId="0" applyNumberFormat="1" applyFont="1" applyFill="1" applyBorder="1" applyAlignment="1">
      <alignment horizontal="center" vertical="center" wrapText="1"/>
    </xf>
    <xf numFmtId="49" fontId="49" fillId="0" borderId="49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2" fontId="63" fillId="0" borderId="54" xfId="0" applyNumberFormat="1" applyFont="1" applyFill="1" applyBorder="1" applyAlignment="1">
      <alignment horizontal="center" vertical="center" wrapText="1"/>
    </xf>
    <xf numFmtId="2" fontId="63" fillId="0" borderId="55" xfId="0" applyNumberFormat="1" applyFont="1" applyFill="1" applyBorder="1" applyAlignment="1">
      <alignment horizontal="center" vertical="center" wrapText="1"/>
    </xf>
    <xf numFmtId="2" fontId="63" fillId="0" borderId="4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62" fillId="24" borderId="56" xfId="0" applyFont="1" applyFill="1" applyBorder="1" applyAlignment="1">
      <alignment horizontal="center" vertical="center"/>
    </xf>
    <xf numFmtId="0" fontId="62" fillId="24" borderId="57" xfId="0" applyFont="1" applyFill="1" applyBorder="1" applyAlignment="1">
      <alignment horizontal="center" vertical="center"/>
    </xf>
    <xf numFmtId="0" fontId="62" fillId="24" borderId="58" xfId="0" applyFont="1" applyFill="1" applyBorder="1" applyAlignment="1">
      <alignment horizontal="center" vertical="center"/>
    </xf>
    <xf numFmtId="2" fontId="63" fillId="0" borderId="48" xfId="0" applyNumberFormat="1" applyFont="1" applyFill="1" applyBorder="1" applyAlignment="1">
      <alignment horizontal="center" vertical="center" wrapText="1"/>
    </xf>
    <xf numFmtId="2" fontId="63" fillId="0" borderId="49" xfId="0" applyNumberFormat="1" applyFont="1" applyFill="1" applyBorder="1" applyAlignment="1">
      <alignment horizontal="center" vertical="center" wrapText="1"/>
    </xf>
    <xf numFmtId="2" fontId="63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0</xdr:rowOff>
    </xdr:from>
    <xdr:to>
      <xdr:col>1</xdr:col>
      <xdr:colOff>676275</xdr:colOff>
      <xdr:row>1</xdr:row>
      <xdr:rowOff>0</xdr:rowOff>
    </xdr:to>
    <xdr:sp>
      <xdr:nvSpPr>
        <xdr:cNvPr id="1" name="Line 4"/>
        <xdr:cNvSpPr>
          <a:spLocks/>
        </xdr:cNvSpPr>
      </xdr:nvSpPr>
      <xdr:spPr>
        <a:xfrm>
          <a:off x="447675" y="2381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A1">
      <selection activeCell="Z74" sqref="Z74"/>
    </sheetView>
  </sheetViews>
  <sheetFormatPr defaultColWidth="9.00390625" defaultRowHeight="15.75"/>
  <cols>
    <col min="1" max="1" width="3.25390625" style="3" customWidth="1"/>
    <col min="2" max="2" width="3.875" style="3" customWidth="1"/>
    <col min="3" max="3" width="14.25390625" style="5" customWidth="1"/>
    <col min="4" max="4" width="4.25390625" style="112" customWidth="1"/>
    <col min="5" max="7" width="6.00390625" style="115" customWidth="1"/>
    <col min="8" max="8" width="7.25390625" style="112" customWidth="1"/>
    <col min="9" max="9" width="1.37890625" style="6" hidden="1" customWidth="1"/>
    <col min="10" max="10" width="8.625" style="7" hidden="1" customWidth="1"/>
    <col min="11" max="11" width="15.625" style="7" hidden="1" customWidth="1"/>
    <col min="12" max="12" width="8.50390625" style="3" hidden="1" customWidth="1"/>
    <col min="13" max="13" width="14.75390625" style="3" hidden="1" customWidth="1"/>
    <col min="14" max="14" width="8.125" style="3" hidden="1" customWidth="1"/>
    <col min="15" max="15" width="13.625" style="3" hidden="1" customWidth="1"/>
    <col min="16" max="16" width="8.125" style="3" hidden="1" customWidth="1"/>
    <col min="17" max="17" width="13.875" style="3" hidden="1" customWidth="1"/>
    <col min="18" max="18" width="8.25390625" style="3" hidden="1" customWidth="1"/>
    <col min="19" max="19" width="5.75390625" style="8" hidden="1" customWidth="1"/>
    <col min="20" max="20" width="7.25390625" style="8" hidden="1" customWidth="1"/>
    <col min="21" max="21" width="7.25390625" style="8" customWidth="1"/>
    <col min="22" max="22" width="8.75390625" style="95" customWidth="1"/>
    <col min="23" max="23" width="8.25390625" style="3" hidden="1" customWidth="1"/>
    <col min="24" max="24" width="6.25390625" style="2" customWidth="1"/>
    <col min="25" max="16384" width="9.00390625" style="4" customWidth="1"/>
  </cols>
  <sheetData>
    <row r="1" spans="1:7" ht="15" customHeight="1">
      <c r="A1" s="208" t="s">
        <v>0</v>
      </c>
      <c r="B1" s="208"/>
      <c r="C1" s="208"/>
      <c r="D1" s="208"/>
      <c r="E1" s="208"/>
      <c r="F1" s="1"/>
      <c r="G1" s="1"/>
    </row>
    <row r="2" spans="1:24" ht="18" customHeight="1">
      <c r="A2" s="196" t="s">
        <v>96</v>
      </c>
      <c r="B2" s="196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</row>
    <row r="3" spans="1:24" ht="18" customHeight="1">
      <c r="A3" s="196" t="s">
        <v>1</v>
      </c>
      <c r="B3" s="196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 ht="20.25" customHeight="1">
      <c r="A4" s="198" t="s">
        <v>97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24" ht="20.25" customHeight="1">
      <c r="A5" s="198" t="s">
        <v>98</v>
      </c>
      <c r="B5" s="198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</row>
    <row r="6" spans="1:24" ht="16.5" thickBot="1">
      <c r="A6" s="9"/>
      <c r="B6" s="9"/>
      <c r="C6" s="10"/>
      <c r="D6" s="108"/>
      <c r="E6" s="113"/>
      <c r="F6" s="113"/>
      <c r="G6" s="113"/>
      <c r="H6" s="108"/>
      <c r="I6" s="11"/>
      <c r="J6" s="12"/>
      <c r="K6" s="12"/>
      <c r="L6" s="9"/>
      <c r="M6" s="9"/>
      <c r="N6" s="9"/>
      <c r="O6" s="9"/>
      <c r="P6" s="9"/>
      <c r="Q6" s="9"/>
      <c r="R6" s="9"/>
      <c r="S6" s="13"/>
      <c r="T6" s="13"/>
      <c r="U6" s="13"/>
      <c r="V6" s="96"/>
      <c r="W6" s="9"/>
      <c r="X6" s="10"/>
    </row>
    <row r="7" spans="1:24" ht="24.75" customHeight="1" thickTop="1">
      <c r="A7" s="213" t="s">
        <v>2</v>
      </c>
      <c r="B7" s="215" t="s">
        <v>3</v>
      </c>
      <c r="C7" s="217" t="s">
        <v>4</v>
      </c>
      <c r="D7" s="200" t="s">
        <v>5</v>
      </c>
      <c r="E7" s="200" t="s">
        <v>99</v>
      </c>
      <c r="F7" s="200" t="s">
        <v>103</v>
      </c>
      <c r="G7" s="200" t="s">
        <v>104</v>
      </c>
      <c r="H7" s="220" t="s">
        <v>101</v>
      </c>
      <c r="I7" s="217" t="s">
        <v>6</v>
      </c>
      <c r="J7" s="203" t="s">
        <v>7</v>
      </c>
      <c r="K7" s="14"/>
      <c r="L7" s="206" t="s">
        <v>8</v>
      </c>
      <c r="M7" s="206"/>
      <c r="N7" s="206"/>
      <c r="O7" s="206"/>
      <c r="P7" s="206"/>
      <c r="Q7" s="206"/>
      <c r="R7" s="223" t="s">
        <v>9</v>
      </c>
      <c r="S7" s="226" t="s">
        <v>10</v>
      </c>
      <c r="T7" s="226" t="s">
        <v>11</v>
      </c>
      <c r="U7" s="220" t="s">
        <v>105</v>
      </c>
      <c r="V7" s="220" t="s">
        <v>100</v>
      </c>
      <c r="W7" s="217" t="s">
        <v>12</v>
      </c>
      <c r="X7" s="209" t="s">
        <v>102</v>
      </c>
    </row>
    <row r="8" spans="1:24" ht="24.75" customHeight="1">
      <c r="A8" s="214" t="s">
        <v>13</v>
      </c>
      <c r="B8" s="216" t="s">
        <v>13</v>
      </c>
      <c r="C8" s="218"/>
      <c r="D8" s="201"/>
      <c r="E8" s="201" t="s">
        <v>14</v>
      </c>
      <c r="F8" s="201" t="s">
        <v>14</v>
      </c>
      <c r="G8" s="201"/>
      <c r="H8" s="221"/>
      <c r="I8" s="218"/>
      <c r="J8" s="204"/>
      <c r="K8" s="15"/>
      <c r="L8" s="207" t="s">
        <v>15</v>
      </c>
      <c r="M8" s="207"/>
      <c r="N8" s="207" t="s">
        <v>16</v>
      </c>
      <c r="O8" s="207"/>
      <c r="P8" s="207" t="s">
        <v>17</v>
      </c>
      <c r="Q8" s="207"/>
      <c r="R8" s="224"/>
      <c r="S8" s="227"/>
      <c r="T8" s="227"/>
      <c r="U8" s="221"/>
      <c r="V8" s="221"/>
      <c r="W8" s="218"/>
      <c r="X8" s="210"/>
    </row>
    <row r="9" spans="1:24" ht="42.75" customHeight="1">
      <c r="A9" s="214"/>
      <c r="B9" s="216"/>
      <c r="C9" s="219"/>
      <c r="D9" s="202"/>
      <c r="E9" s="202"/>
      <c r="F9" s="202"/>
      <c r="G9" s="202"/>
      <c r="H9" s="222"/>
      <c r="I9" s="219"/>
      <c r="J9" s="205"/>
      <c r="K9" s="17" t="s">
        <v>18</v>
      </c>
      <c r="L9" s="16" t="s">
        <v>19</v>
      </c>
      <c r="M9" s="16" t="s">
        <v>18</v>
      </c>
      <c r="N9" s="16" t="s">
        <v>20</v>
      </c>
      <c r="O9" s="16" t="s">
        <v>18</v>
      </c>
      <c r="P9" s="16" t="s">
        <v>20</v>
      </c>
      <c r="Q9" s="16" t="s">
        <v>18</v>
      </c>
      <c r="R9" s="225"/>
      <c r="S9" s="228"/>
      <c r="T9" s="228"/>
      <c r="U9" s="222"/>
      <c r="V9" s="222"/>
      <c r="W9" s="219"/>
      <c r="X9" s="211"/>
    </row>
    <row r="10" spans="1:24" ht="12.75" customHeight="1">
      <c r="A10" s="18" t="s">
        <v>21</v>
      </c>
      <c r="B10" s="19" t="s">
        <v>22</v>
      </c>
      <c r="C10" s="20" t="s">
        <v>23</v>
      </c>
      <c r="D10" s="109">
        <v>1</v>
      </c>
      <c r="E10" s="97">
        <v>2</v>
      </c>
      <c r="F10" s="117"/>
      <c r="G10" s="117"/>
      <c r="H10" s="116">
        <v>4</v>
      </c>
      <c r="I10" s="22">
        <v>8</v>
      </c>
      <c r="J10" s="21">
        <v>9</v>
      </c>
      <c r="K10" s="21">
        <v>10</v>
      </c>
      <c r="L10" s="22">
        <v>11</v>
      </c>
      <c r="M10" s="21">
        <v>12</v>
      </c>
      <c r="N10" s="21">
        <v>13</v>
      </c>
      <c r="O10" s="22">
        <v>14</v>
      </c>
      <c r="P10" s="21">
        <v>15</v>
      </c>
      <c r="Q10" s="21">
        <v>16</v>
      </c>
      <c r="R10" s="22">
        <v>17</v>
      </c>
      <c r="S10" s="21">
        <v>18</v>
      </c>
      <c r="T10" s="21">
        <v>19</v>
      </c>
      <c r="U10" s="21"/>
      <c r="V10" s="97">
        <v>8</v>
      </c>
      <c r="W10" s="21">
        <v>21</v>
      </c>
      <c r="X10" s="22">
        <v>10</v>
      </c>
    </row>
    <row r="11" spans="1:24" ht="19.5" customHeight="1">
      <c r="A11" s="23">
        <v>41</v>
      </c>
      <c r="B11" s="24">
        <v>7</v>
      </c>
      <c r="C11" s="25" t="s">
        <v>64</v>
      </c>
      <c r="D11" s="54">
        <v>11</v>
      </c>
      <c r="E11" s="127">
        <v>167</v>
      </c>
      <c r="F11" s="127">
        <v>164</v>
      </c>
      <c r="G11" s="127">
        <v>72</v>
      </c>
      <c r="H11" s="139">
        <f>G11/E11</f>
        <v>0.4311377245508982</v>
      </c>
      <c r="I11" s="27" t="e">
        <f>E11-#REF!</f>
        <v>#REF!</v>
      </c>
      <c r="J11" s="28">
        <f aca="true" t="shared" si="0" ref="J11:K15">(L11+N11+P11)/3</f>
        <v>9026.333333333334</v>
      </c>
      <c r="K11" s="28">
        <f t="shared" si="0"/>
        <v>655905216.3333334</v>
      </c>
      <c r="L11" s="29">
        <v>7854</v>
      </c>
      <c r="M11" s="29">
        <v>308866642</v>
      </c>
      <c r="N11" s="29">
        <v>9658</v>
      </c>
      <c r="O11" s="29">
        <v>733151501</v>
      </c>
      <c r="P11" s="29">
        <v>9567</v>
      </c>
      <c r="Q11" s="29">
        <v>925697506</v>
      </c>
      <c r="R11" s="26">
        <v>14</v>
      </c>
      <c r="S11" s="30">
        <f aca="true" t="shared" si="1" ref="S11:S42">J11/E11</f>
        <v>54.0499001996008</v>
      </c>
      <c r="T11" s="30" t="e">
        <f>J11/#REF!</f>
        <v>#REF!</v>
      </c>
      <c r="U11" s="119">
        <f>F11*V11</f>
        <v>78.72</v>
      </c>
      <c r="V11" s="98" t="s">
        <v>40</v>
      </c>
      <c r="W11" s="26" t="e">
        <f>J11/#REF!</f>
        <v>#REF!</v>
      </c>
      <c r="X11" s="73">
        <f>U11-G11</f>
        <v>6.719999999999999</v>
      </c>
    </row>
    <row r="12" spans="1:24" ht="19.5" customHeight="1">
      <c r="A12" s="23">
        <v>36</v>
      </c>
      <c r="B12" s="33">
        <v>5</v>
      </c>
      <c r="C12" s="52" t="s">
        <v>44</v>
      </c>
      <c r="D12" s="54">
        <v>8</v>
      </c>
      <c r="E12" s="127">
        <v>125</v>
      </c>
      <c r="F12" s="127">
        <v>123</v>
      </c>
      <c r="G12" s="127">
        <v>56</v>
      </c>
      <c r="H12" s="139">
        <f aca="true" t="shared" si="2" ref="H12:H73">G12/E12</f>
        <v>0.448</v>
      </c>
      <c r="I12" s="27" t="e">
        <f>E12-#REF!</f>
        <v>#REF!</v>
      </c>
      <c r="J12" s="28">
        <f t="shared" si="0"/>
        <v>9966.333333333334</v>
      </c>
      <c r="K12" s="28">
        <f t="shared" si="0"/>
        <v>1191470341666.6667</v>
      </c>
      <c r="L12" s="29">
        <v>9038</v>
      </c>
      <c r="M12" s="29">
        <v>688064973000</v>
      </c>
      <c r="N12" s="29">
        <v>10057</v>
      </c>
      <c r="O12" s="29">
        <v>1189751163000</v>
      </c>
      <c r="P12" s="29">
        <v>10804</v>
      </c>
      <c r="Q12" s="29">
        <v>1696594889000</v>
      </c>
      <c r="R12" s="26">
        <v>20</v>
      </c>
      <c r="S12" s="30">
        <f t="shared" si="1"/>
        <v>79.73066666666668</v>
      </c>
      <c r="T12" s="30" t="e">
        <f>J12/#REF!</f>
        <v>#REF!</v>
      </c>
      <c r="U12" s="119">
        <f aca="true" t="shared" si="3" ref="U12:U73">F12*V12</f>
        <v>61.5</v>
      </c>
      <c r="V12" s="99" t="s">
        <v>25</v>
      </c>
      <c r="W12" s="26" t="e">
        <f>J12/#REF!</f>
        <v>#REF!</v>
      </c>
      <c r="X12" s="73">
        <f aca="true" t="shared" si="4" ref="X12:X73">U12-G12</f>
        <v>5.5</v>
      </c>
    </row>
    <row r="13" spans="1:24" ht="19.5" customHeight="1">
      <c r="A13" s="23">
        <v>49</v>
      </c>
      <c r="B13" s="33">
        <v>11</v>
      </c>
      <c r="C13" s="25" t="s">
        <v>50</v>
      </c>
      <c r="D13" s="54">
        <v>10</v>
      </c>
      <c r="E13" s="127">
        <v>139</v>
      </c>
      <c r="F13" s="127">
        <v>138</v>
      </c>
      <c r="G13" s="127">
        <v>64</v>
      </c>
      <c r="H13" s="139">
        <f t="shared" si="2"/>
        <v>0.460431654676259</v>
      </c>
      <c r="I13" s="27" t="e">
        <f>E13-#REF!</f>
        <v>#REF!</v>
      </c>
      <c r="J13" s="28">
        <f t="shared" si="0"/>
        <v>9282.333333333334</v>
      </c>
      <c r="K13" s="28">
        <f t="shared" si="0"/>
        <v>229080054</v>
      </c>
      <c r="L13" s="29">
        <v>8333</v>
      </c>
      <c r="M13" s="29">
        <v>164906732</v>
      </c>
      <c r="N13" s="29">
        <v>9186</v>
      </c>
      <c r="O13" s="29">
        <v>181212450</v>
      </c>
      <c r="P13" s="29">
        <v>10328</v>
      </c>
      <c r="Q13" s="29">
        <v>341120980</v>
      </c>
      <c r="R13" s="26">
        <v>8</v>
      </c>
      <c r="S13" s="30">
        <f t="shared" si="1"/>
        <v>66.77937649880096</v>
      </c>
      <c r="T13" s="30" t="e">
        <f>J13/#REF!</f>
        <v>#REF!</v>
      </c>
      <c r="U13" s="119">
        <f t="shared" si="3"/>
        <v>69</v>
      </c>
      <c r="V13" s="99" t="s">
        <v>25</v>
      </c>
      <c r="W13" s="36" t="e">
        <f>J13/#REF!</f>
        <v>#REF!</v>
      </c>
      <c r="X13" s="73">
        <f t="shared" si="4"/>
        <v>5</v>
      </c>
    </row>
    <row r="14" spans="1:24" ht="19.5" customHeight="1">
      <c r="A14" s="23">
        <v>20</v>
      </c>
      <c r="B14" s="24">
        <v>30</v>
      </c>
      <c r="C14" s="25" t="s">
        <v>87</v>
      </c>
      <c r="D14" s="54">
        <v>8</v>
      </c>
      <c r="E14" s="127">
        <v>89</v>
      </c>
      <c r="F14" s="127">
        <v>87</v>
      </c>
      <c r="G14" s="127">
        <v>32</v>
      </c>
      <c r="H14" s="139">
        <f t="shared" si="2"/>
        <v>0.3595505617977528</v>
      </c>
      <c r="I14" s="27" t="e">
        <f>E14-#REF!</f>
        <v>#REF!</v>
      </c>
      <c r="J14" s="28">
        <f t="shared" si="0"/>
        <v>2057</v>
      </c>
      <c r="K14" s="28">
        <f t="shared" si="0"/>
        <v>122372681666.66667</v>
      </c>
      <c r="L14" s="29">
        <v>2149</v>
      </c>
      <c r="M14" s="55">
        <v>15424661000</v>
      </c>
      <c r="N14" s="55">
        <v>2003</v>
      </c>
      <c r="O14" s="55">
        <v>16068431000</v>
      </c>
      <c r="P14" s="55">
        <v>2019</v>
      </c>
      <c r="Q14" s="55">
        <v>335624953000</v>
      </c>
      <c r="R14" s="26"/>
      <c r="S14" s="30">
        <f t="shared" si="1"/>
        <v>23.1123595505618</v>
      </c>
      <c r="T14" s="30" t="e">
        <f>J14/#REF!</f>
        <v>#REF!</v>
      </c>
      <c r="U14" s="119">
        <f t="shared" si="3"/>
        <v>41.76</v>
      </c>
      <c r="V14" s="99" t="s">
        <v>40</v>
      </c>
      <c r="W14" s="26" t="e">
        <f>J14/#REF!</f>
        <v>#REF!</v>
      </c>
      <c r="X14" s="73">
        <f t="shared" si="4"/>
        <v>9.759999999999998</v>
      </c>
    </row>
    <row r="15" spans="1:24" ht="19.5" customHeight="1">
      <c r="A15" s="23">
        <v>27</v>
      </c>
      <c r="B15" s="33">
        <v>1</v>
      </c>
      <c r="C15" s="25" t="s">
        <v>39</v>
      </c>
      <c r="D15" s="54">
        <v>7</v>
      </c>
      <c r="E15" s="127">
        <v>105</v>
      </c>
      <c r="F15" s="127">
        <v>101</v>
      </c>
      <c r="G15" s="127">
        <v>44</v>
      </c>
      <c r="H15" s="139">
        <f t="shared" si="2"/>
        <v>0.41904761904761906</v>
      </c>
      <c r="I15" s="27" t="e">
        <f>E15-#REF!</f>
        <v>#REF!</v>
      </c>
      <c r="J15" s="28">
        <f t="shared" si="0"/>
        <v>9261.666666666666</v>
      </c>
      <c r="K15" s="28">
        <f t="shared" si="0"/>
        <v>235918115666.66666</v>
      </c>
      <c r="L15" s="29">
        <v>8777</v>
      </c>
      <c r="M15" s="29">
        <v>206542495000</v>
      </c>
      <c r="N15" s="29">
        <v>8926</v>
      </c>
      <c r="O15" s="29">
        <v>208946912000</v>
      </c>
      <c r="P15" s="29">
        <v>10082</v>
      </c>
      <c r="Q15" s="29">
        <v>292264940000</v>
      </c>
      <c r="R15" s="26">
        <v>12</v>
      </c>
      <c r="S15" s="30">
        <f t="shared" si="1"/>
        <v>88.2063492063492</v>
      </c>
      <c r="T15" s="30" t="e">
        <f>J15/#REF!</f>
        <v>#REF!</v>
      </c>
      <c r="U15" s="119">
        <f t="shared" si="3"/>
        <v>50.5</v>
      </c>
      <c r="V15" s="99" t="s">
        <v>25</v>
      </c>
      <c r="W15" s="26" t="e">
        <f>J15/#REF!</f>
        <v>#REF!</v>
      </c>
      <c r="X15" s="73">
        <f t="shared" si="4"/>
        <v>6.5</v>
      </c>
    </row>
    <row r="16" spans="1:24" ht="19.5" customHeight="1">
      <c r="A16" s="23">
        <v>57</v>
      </c>
      <c r="B16" s="74">
        <v>14</v>
      </c>
      <c r="C16" s="75" t="s">
        <v>71</v>
      </c>
      <c r="D16" s="129">
        <v>8</v>
      </c>
      <c r="E16" s="127">
        <v>104</v>
      </c>
      <c r="F16" s="127">
        <v>102</v>
      </c>
      <c r="G16" s="127">
        <v>46</v>
      </c>
      <c r="H16" s="139">
        <f t="shared" si="2"/>
        <v>0.4423076923076923</v>
      </c>
      <c r="I16" s="77" t="e">
        <f>E16-#REF!</f>
        <v>#REF!</v>
      </c>
      <c r="J16" s="78">
        <v>4984</v>
      </c>
      <c r="K16" s="79">
        <f aca="true" t="shared" si="5" ref="K16:K47">(M16+O16+Q16)/3</f>
        <v>24901635343.666668</v>
      </c>
      <c r="L16" s="80">
        <v>3135</v>
      </c>
      <c r="M16" s="81">
        <v>20506795334</v>
      </c>
      <c r="N16" s="81">
        <v>3335</v>
      </c>
      <c r="O16" s="81">
        <v>17462711120</v>
      </c>
      <c r="P16" s="81">
        <v>4050</v>
      </c>
      <c r="Q16" s="81">
        <v>36735399577</v>
      </c>
      <c r="R16" s="76">
        <v>14</v>
      </c>
      <c r="S16" s="82">
        <f t="shared" si="1"/>
        <v>47.92307692307692</v>
      </c>
      <c r="T16" s="82" t="e">
        <f>J16/#REF!</f>
        <v>#REF!</v>
      </c>
      <c r="U16" s="119">
        <f t="shared" si="3"/>
        <v>48.96</v>
      </c>
      <c r="V16" s="100" t="s">
        <v>40</v>
      </c>
      <c r="W16" s="76" t="e">
        <f>J16/#REF!</f>
        <v>#REF!</v>
      </c>
      <c r="X16" s="73">
        <f t="shared" si="4"/>
        <v>2.960000000000001</v>
      </c>
    </row>
    <row r="17" spans="1:24" ht="19.5" customHeight="1">
      <c r="A17" s="23">
        <v>24</v>
      </c>
      <c r="B17" s="24">
        <v>9</v>
      </c>
      <c r="C17" s="25" t="s">
        <v>33</v>
      </c>
      <c r="D17" s="54">
        <v>9</v>
      </c>
      <c r="E17" s="127">
        <v>132</v>
      </c>
      <c r="F17" s="127">
        <v>129</v>
      </c>
      <c r="G17" s="127">
        <v>54</v>
      </c>
      <c r="H17" s="139">
        <f t="shared" si="2"/>
        <v>0.4090909090909091</v>
      </c>
      <c r="I17" s="27" t="e">
        <f>E17-#REF!</f>
        <v>#REF!</v>
      </c>
      <c r="J17" s="28">
        <f aca="true" t="shared" si="6" ref="J17:J48">(L17+N17+P17)/3</f>
        <v>12944</v>
      </c>
      <c r="K17" s="28">
        <f t="shared" si="5"/>
        <v>310144451308</v>
      </c>
      <c r="L17" s="29">
        <v>9813</v>
      </c>
      <c r="M17" s="29">
        <v>177434791778</v>
      </c>
      <c r="N17" s="29">
        <v>12640</v>
      </c>
      <c r="O17" s="29">
        <v>271916888093</v>
      </c>
      <c r="P17" s="29">
        <v>16379</v>
      </c>
      <c r="Q17" s="29">
        <v>481081674053</v>
      </c>
      <c r="R17" s="26">
        <v>16</v>
      </c>
      <c r="S17" s="30">
        <f t="shared" si="1"/>
        <v>98.06060606060606</v>
      </c>
      <c r="T17" s="30" t="e">
        <f>J17/#REF!</f>
        <v>#REF!</v>
      </c>
      <c r="U17" s="119">
        <f t="shared" si="3"/>
        <v>64.5</v>
      </c>
      <c r="V17" s="99" t="s">
        <v>25</v>
      </c>
      <c r="W17" s="26" t="e">
        <f>J17/#REF!</f>
        <v>#REF!</v>
      </c>
      <c r="X17" s="73">
        <f t="shared" si="4"/>
        <v>10.5</v>
      </c>
    </row>
    <row r="18" spans="1:24" ht="19.5" customHeight="1">
      <c r="A18" s="23">
        <v>12</v>
      </c>
      <c r="B18" s="33">
        <v>12</v>
      </c>
      <c r="C18" s="25" t="s">
        <v>51</v>
      </c>
      <c r="D18" s="54">
        <v>11</v>
      </c>
      <c r="E18" s="127">
        <v>154</v>
      </c>
      <c r="F18" s="127">
        <v>152</v>
      </c>
      <c r="G18" s="127">
        <v>55</v>
      </c>
      <c r="H18" s="139">
        <f t="shared" si="2"/>
        <v>0.35714285714285715</v>
      </c>
      <c r="I18" s="27" t="e">
        <f>E18-#REF!</f>
        <v>#REF!</v>
      </c>
      <c r="J18" s="28">
        <f t="shared" si="6"/>
        <v>10084</v>
      </c>
      <c r="K18" s="28">
        <f t="shared" si="5"/>
        <v>634867464.3333334</v>
      </c>
      <c r="L18" s="29">
        <v>9970</v>
      </c>
      <c r="M18" s="29">
        <v>304392886</v>
      </c>
      <c r="N18" s="29">
        <v>9894</v>
      </c>
      <c r="O18" s="29">
        <v>711845552</v>
      </c>
      <c r="P18" s="29">
        <v>10388</v>
      </c>
      <c r="Q18" s="29">
        <v>888363955</v>
      </c>
      <c r="R18" s="26">
        <v>15</v>
      </c>
      <c r="S18" s="30">
        <f t="shared" si="1"/>
        <v>65.48051948051948</v>
      </c>
      <c r="T18" s="30" t="e">
        <f>J18/#REF!</f>
        <v>#REF!</v>
      </c>
      <c r="U18" s="119">
        <f t="shared" si="3"/>
        <v>76</v>
      </c>
      <c r="V18" s="99" t="s">
        <v>25</v>
      </c>
      <c r="W18" s="36" t="e">
        <f>J18/#REF!</f>
        <v>#REF!</v>
      </c>
      <c r="X18" s="73">
        <f t="shared" si="4"/>
        <v>21</v>
      </c>
    </row>
    <row r="19" spans="1:24" ht="19.5" customHeight="1">
      <c r="A19" s="23">
        <v>29</v>
      </c>
      <c r="B19" s="24">
        <v>5</v>
      </c>
      <c r="C19" s="25" t="s">
        <v>29</v>
      </c>
      <c r="D19" s="54">
        <v>9</v>
      </c>
      <c r="E19" s="127">
        <v>160</v>
      </c>
      <c r="F19" s="127">
        <v>154</v>
      </c>
      <c r="G19" s="127">
        <v>62</v>
      </c>
      <c r="H19" s="139">
        <f t="shared" si="2"/>
        <v>0.3875</v>
      </c>
      <c r="I19" s="27" t="e">
        <f>E19-#REF!</f>
        <v>#REF!</v>
      </c>
      <c r="J19" s="28">
        <f t="shared" si="6"/>
        <v>19216</v>
      </c>
      <c r="K19" s="28">
        <f t="shared" si="5"/>
        <v>2685459178.6666665</v>
      </c>
      <c r="L19" s="29">
        <v>16102</v>
      </c>
      <c r="M19" s="29">
        <v>1648491549</v>
      </c>
      <c r="N19" s="29">
        <v>18136</v>
      </c>
      <c r="O19" s="29">
        <v>2660640200</v>
      </c>
      <c r="P19" s="29">
        <v>23410</v>
      </c>
      <c r="Q19" s="29">
        <v>3747245787</v>
      </c>
      <c r="R19" s="26">
        <v>147</v>
      </c>
      <c r="S19" s="30">
        <f t="shared" si="1"/>
        <v>120.1</v>
      </c>
      <c r="T19" s="30" t="e">
        <f>J19/#REF!</f>
        <v>#REF!</v>
      </c>
      <c r="U19" s="119">
        <f t="shared" si="3"/>
        <v>77</v>
      </c>
      <c r="V19" s="99" t="s">
        <v>25</v>
      </c>
      <c r="W19" s="26" t="e">
        <f>J19/#REF!</f>
        <v>#REF!</v>
      </c>
      <c r="X19" s="73">
        <f t="shared" si="4"/>
        <v>15</v>
      </c>
    </row>
    <row r="20" spans="1:24" ht="19.5" customHeight="1">
      <c r="A20" s="23">
        <v>13</v>
      </c>
      <c r="B20" s="24">
        <v>12</v>
      </c>
      <c r="C20" s="25" t="s">
        <v>36</v>
      </c>
      <c r="D20" s="54">
        <v>11</v>
      </c>
      <c r="E20" s="127">
        <v>130</v>
      </c>
      <c r="F20" s="127">
        <v>125</v>
      </c>
      <c r="G20" s="127">
        <v>46</v>
      </c>
      <c r="H20" s="139">
        <f t="shared" si="2"/>
        <v>0.35384615384615387</v>
      </c>
      <c r="I20" s="27" t="e">
        <f>E20-#REF!</f>
        <v>#REF!</v>
      </c>
      <c r="J20" s="28">
        <f t="shared" si="6"/>
        <v>12302.333333333334</v>
      </c>
      <c r="K20" s="28">
        <f t="shared" si="5"/>
        <v>428780282</v>
      </c>
      <c r="L20" s="29">
        <v>11572</v>
      </c>
      <c r="M20" s="29">
        <v>371362809</v>
      </c>
      <c r="N20" s="29">
        <v>12118</v>
      </c>
      <c r="O20" s="29">
        <v>402483567</v>
      </c>
      <c r="P20" s="29">
        <v>13217</v>
      </c>
      <c r="Q20" s="29">
        <v>512494470</v>
      </c>
      <c r="R20" s="26">
        <v>21</v>
      </c>
      <c r="S20" s="30">
        <f t="shared" si="1"/>
        <v>94.63333333333334</v>
      </c>
      <c r="T20" s="30" t="e">
        <f>J20/#REF!</f>
        <v>#REF!</v>
      </c>
      <c r="U20" s="119">
        <f t="shared" si="3"/>
        <v>62.5</v>
      </c>
      <c r="V20" s="99" t="s">
        <v>25</v>
      </c>
      <c r="W20" s="26" t="e">
        <f>J20/#REF!</f>
        <v>#REF!</v>
      </c>
      <c r="X20" s="73">
        <f t="shared" si="4"/>
        <v>16.5</v>
      </c>
    </row>
    <row r="21" spans="1:24" ht="19.5" customHeight="1">
      <c r="A21" s="23">
        <v>37</v>
      </c>
      <c r="B21" s="24">
        <v>10</v>
      </c>
      <c r="C21" s="25" t="s">
        <v>34</v>
      </c>
      <c r="D21" s="54">
        <v>10</v>
      </c>
      <c r="E21" s="127">
        <v>133</v>
      </c>
      <c r="F21" s="127">
        <v>132</v>
      </c>
      <c r="G21" s="127">
        <v>61</v>
      </c>
      <c r="H21" s="139">
        <f t="shared" si="2"/>
        <v>0.45864661654135336</v>
      </c>
      <c r="I21" s="27" t="e">
        <f>E21-#REF!</f>
        <v>#REF!</v>
      </c>
      <c r="J21" s="28">
        <f t="shared" si="6"/>
        <v>12769</v>
      </c>
      <c r="K21" s="28">
        <f t="shared" si="5"/>
        <v>404419275333.3333</v>
      </c>
      <c r="L21" s="29">
        <v>12375</v>
      </c>
      <c r="M21" s="29">
        <v>261277422000</v>
      </c>
      <c r="N21" s="29">
        <v>11918</v>
      </c>
      <c r="O21" s="29">
        <v>389059806000</v>
      </c>
      <c r="P21" s="29">
        <v>14014</v>
      </c>
      <c r="Q21" s="29">
        <v>562920598000</v>
      </c>
      <c r="R21" s="26">
        <v>14</v>
      </c>
      <c r="S21" s="30">
        <f t="shared" si="1"/>
        <v>96.00751879699249</v>
      </c>
      <c r="T21" s="30" t="e">
        <f>J21/#REF!</f>
        <v>#REF!</v>
      </c>
      <c r="U21" s="119">
        <f t="shared" si="3"/>
        <v>66</v>
      </c>
      <c r="V21" s="99" t="s">
        <v>25</v>
      </c>
      <c r="W21" s="26" t="e">
        <f>J21/#REF!</f>
        <v>#REF!</v>
      </c>
      <c r="X21" s="73">
        <f t="shared" si="4"/>
        <v>5</v>
      </c>
    </row>
    <row r="22" spans="1:24" ht="19.5" customHeight="1">
      <c r="A22" s="23">
        <v>18</v>
      </c>
      <c r="B22" s="33">
        <v>3</v>
      </c>
      <c r="C22" s="25" t="s">
        <v>42</v>
      </c>
      <c r="D22" s="54">
        <v>9</v>
      </c>
      <c r="E22" s="127">
        <v>143</v>
      </c>
      <c r="F22" s="127">
        <v>140</v>
      </c>
      <c r="G22" s="127">
        <v>55</v>
      </c>
      <c r="H22" s="139">
        <f t="shared" si="2"/>
        <v>0.38461538461538464</v>
      </c>
      <c r="I22" s="27" t="e">
        <f>E22-#REF!</f>
        <v>#REF!</v>
      </c>
      <c r="J22" s="28">
        <f t="shared" si="6"/>
        <v>12222</v>
      </c>
      <c r="K22" s="28">
        <f t="shared" si="5"/>
        <v>429638983666.6667</v>
      </c>
      <c r="L22" s="29">
        <v>11299</v>
      </c>
      <c r="M22" s="29">
        <v>280268370000</v>
      </c>
      <c r="N22" s="29">
        <v>11513</v>
      </c>
      <c r="O22" s="29">
        <v>282420936000</v>
      </c>
      <c r="P22" s="29">
        <v>13854</v>
      </c>
      <c r="Q22" s="29">
        <v>726227645000</v>
      </c>
      <c r="R22" s="26">
        <v>29</v>
      </c>
      <c r="S22" s="30">
        <f t="shared" si="1"/>
        <v>85.46853146853147</v>
      </c>
      <c r="T22" s="30" t="e">
        <f>J22/#REF!</f>
        <v>#REF!</v>
      </c>
      <c r="U22" s="119">
        <f t="shared" si="3"/>
        <v>70</v>
      </c>
      <c r="V22" s="99" t="s">
        <v>25</v>
      </c>
      <c r="W22" s="26" t="e">
        <f>J22/#REF!</f>
        <v>#REF!</v>
      </c>
      <c r="X22" s="73">
        <f t="shared" si="4"/>
        <v>15</v>
      </c>
    </row>
    <row r="23" spans="1:24" ht="19.5" customHeight="1">
      <c r="A23" s="23">
        <v>25</v>
      </c>
      <c r="B23" s="24">
        <v>34</v>
      </c>
      <c r="C23" s="25" t="s">
        <v>91</v>
      </c>
      <c r="D23" s="54">
        <v>13</v>
      </c>
      <c r="E23" s="127">
        <v>129</v>
      </c>
      <c r="F23" s="127">
        <v>129</v>
      </c>
      <c r="G23" s="127">
        <v>47</v>
      </c>
      <c r="H23" s="139">
        <f t="shared" si="2"/>
        <v>0.3643410852713178</v>
      </c>
      <c r="I23" s="27" t="e">
        <f>E23-#REF!</f>
        <v>#REF!</v>
      </c>
      <c r="J23" s="28">
        <f t="shared" si="6"/>
        <v>2247.3333333333335</v>
      </c>
      <c r="K23" s="28">
        <f t="shared" si="5"/>
        <v>24382720000</v>
      </c>
      <c r="L23" s="29">
        <v>2590</v>
      </c>
      <c r="M23" s="55">
        <v>23759418000</v>
      </c>
      <c r="N23" s="55">
        <v>2094</v>
      </c>
      <c r="O23" s="55">
        <v>23916084000</v>
      </c>
      <c r="P23" s="55">
        <v>2058</v>
      </c>
      <c r="Q23" s="55">
        <v>25472658000</v>
      </c>
      <c r="R23" s="26">
        <v>4</v>
      </c>
      <c r="S23" s="30">
        <f t="shared" si="1"/>
        <v>17.421188630490956</v>
      </c>
      <c r="T23" s="30" t="e">
        <f>J23/#REF!</f>
        <v>#REF!</v>
      </c>
      <c r="U23" s="119">
        <f t="shared" si="3"/>
        <v>61.919999999999995</v>
      </c>
      <c r="V23" s="99" t="s">
        <v>40</v>
      </c>
      <c r="W23" s="26" t="e">
        <f>J23/#REF!</f>
        <v>#REF!</v>
      </c>
      <c r="X23" s="73">
        <f t="shared" si="4"/>
        <v>14.919999999999995</v>
      </c>
    </row>
    <row r="24" spans="1:24" ht="19.5" customHeight="1">
      <c r="A24" s="23">
        <v>38</v>
      </c>
      <c r="B24" s="83">
        <v>2</v>
      </c>
      <c r="C24" s="39" t="s">
        <v>41</v>
      </c>
      <c r="D24" s="130">
        <v>15</v>
      </c>
      <c r="E24" s="127">
        <v>202</v>
      </c>
      <c r="F24" s="127">
        <v>200</v>
      </c>
      <c r="G24" s="127">
        <v>89</v>
      </c>
      <c r="H24" s="139">
        <f t="shared" si="2"/>
        <v>0.4405940594059406</v>
      </c>
      <c r="I24" s="41" t="e">
        <f>E24-#REF!</f>
        <v>#REF!</v>
      </c>
      <c r="J24" s="42">
        <f t="shared" si="6"/>
        <v>17326.666666666668</v>
      </c>
      <c r="K24" s="42">
        <f t="shared" si="5"/>
        <v>1060226127.7266668</v>
      </c>
      <c r="L24" s="43">
        <v>17473</v>
      </c>
      <c r="M24" s="43">
        <v>1002745564</v>
      </c>
      <c r="N24" s="43">
        <v>17322</v>
      </c>
      <c r="O24" s="43">
        <v>1131650874.18</v>
      </c>
      <c r="P24" s="43">
        <v>17185</v>
      </c>
      <c r="Q24" s="43">
        <v>1046281945</v>
      </c>
      <c r="R24" s="40">
        <v>20</v>
      </c>
      <c r="S24" s="44">
        <f t="shared" si="1"/>
        <v>85.77557755775578</v>
      </c>
      <c r="T24" s="44" t="e">
        <f>J24/#REF!</f>
        <v>#REF!</v>
      </c>
      <c r="U24" s="119">
        <f t="shared" si="3"/>
        <v>100</v>
      </c>
      <c r="V24" s="101" t="s">
        <v>25</v>
      </c>
      <c r="W24" s="40" t="e">
        <f>J24/#REF!</f>
        <v>#REF!</v>
      </c>
      <c r="X24" s="73">
        <f t="shared" si="4"/>
        <v>11</v>
      </c>
    </row>
    <row r="25" spans="1:24" s="31" customFormat="1" ht="19.5" customHeight="1">
      <c r="A25" s="23">
        <v>17</v>
      </c>
      <c r="B25" s="58">
        <v>21</v>
      </c>
      <c r="C25" s="85" t="s">
        <v>78</v>
      </c>
      <c r="D25" s="131">
        <v>8</v>
      </c>
      <c r="E25" s="127">
        <v>98</v>
      </c>
      <c r="F25" s="127">
        <v>98</v>
      </c>
      <c r="G25" s="127">
        <v>35</v>
      </c>
      <c r="H25" s="139">
        <f t="shared" si="2"/>
        <v>0.35714285714285715</v>
      </c>
      <c r="I25" s="49" t="e">
        <f>E25-#REF!</f>
        <v>#REF!</v>
      </c>
      <c r="J25" s="50">
        <f t="shared" si="6"/>
        <v>3922</v>
      </c>
      <c r="K25" s="50">
        <f t="shared" si="5"/>
        <v>164394378333.33334</v>
      </c>
      <c r="L25" s="51">
        <v>3249</v>
      </c>
      <c r="M25" s="57">
        <v>115465316000</v>
      </c>
      <c r="N25" s="57">
        <v>3823</v>
      </c>
      <c r="O25" s="57">
        <v>156378947000</v>
      </c>
      <c r="P25" s="57">
        <v>4694</v>
      </c>
      <c r="Q25" s="57">
        <v>221338872000</v>
      </c>
      <c r="R25" s="48">
        <v>14</v>
      </c>
      <c r="S25" s="30">
        <f t="shared" si="1"/>
        <v>40.02040816326531</v>
      </c>
      <c r="T25" s="30" t="e">
        <f>J25/#REF!</f>
        <v>#REF!</v>
      </c>
      <c r="U25" s="119">
        <f t="shared" si="3"/>
        <v>47.04</v>
      </c>
      <c r="V25" s="98" t="s">
        <v>40</v>
      </c>
      <c r="W25" s="48" t="e">
        <f>J25/#REF!</f>
        <v>#REF!</v>
      </c>
      <c r="X25" s="73">
        <f t="shared" si="4"/>
        <v>12.04</v>
      </c>
    </row>
    <row r="26" spans="1:24" ht="20.25" customHeight="1">
      <c r="A26" s="23">
        <v>4</v>
      </c>
      <c r="B26" s="24">
        <v>29</v>
      </c>
      <c r="C26" s="25" t="s">
        <v>86</v>
      </c>
      <c r="D26" s="54">
        <v>10</v>
      </c>
      <c r="E26" s="127">
        <v>112</v>
      </c>
      <c r="F26" s="127">
        <v>108</v>
      </c>
      <c r="G26" s="127">
        <v>29</v>
      </c>
      <c r="H26" s="139">
        <f t="shared" si="2"/>
        <v>0.25892857142857145</v>
      </c>
      <c r="I26" s="27" t="e">
        <f>E26-#REF!</f>
        <v>#REF!</v>
      </c>
      <c r="J26" s="28">
        <f t="shared" si="6"/>
        <v>2689</v>
      </c>
      <c r="K26" s="28">
        <f t="shared" si="5"/>
        <v>29091890.333333332</v>
      </c>
      <c r="L26" s="29">
        <v>2846</v>
      </c>
      <c r="M26" s="55">
        <v>25937474</v>
      </c>
      <c r="N26" s="55">
        <v>2663</v>
      </c>
      <c r="O26" s="55">
        <v>22643584</v>
      </c>
      <c r="P26" s="55">
        <v>2558</v>
      </c>
      <c r="Q26" s="55">
        <v>38694613</v>
      </c>
      <c r="R26" s="26">
        <v>16</v>
      </c>
      <c r="S26" s="37">
        <f t="shared" si="1"/>
        <v>24.008928571428573</v>
      </c>
      <c r="T26" s="37" t="e">
        <f>J26/#REF!</f>
        <v>#REF!</v>
      </c>
      <c r="U26" s="119">
        <f t="shared" si="3"/>
        <v>51.839999999999996</v>
      </c>
      <c r="V26" s="98" t="s">
        <v>40</v>
      </c>
      <c r="W26" s="26" t="e">
        <f>J26/#REF!</f>
        <v>#REF!</v>
      </c>
      <c r="X26" s="73">
        <f t="shared" si="4"/>
        <v>22.839999999999996</v>
      </c>
    </row>
    <row r="27" spans="1:24" ht="20.25" customHeight="1">
      <c r="A27" s="23">
        <v>19</v>
      </c>
      <c r="B27" s="24">
        <v>7</v>
      </c>
      <c r="C27" s="25" t="s">
        <v>31</v>
      </c>
      <c r="D27" s="54">
        <v>11</v>
      </c>
      <c r="E27" s="127">
        <v>207</v>
      </c>
      <c r="F27" s="127">
        <v>202</v>
      </c>
      <c r="G27" s="127">
        <v>86</v>
      </c>
      <c r="H27" s="139">
        <f t="shared" si="2"/>
        <v>0.41545893719806765</v>
      </c>
      <c r="I27" s="27" t="e">
        <f>E27-#REF!</f>
        <v>#REF!</v>
      </c>
      <c r="J27" s="28">
        <f t="shared" si="6"/>
        <v>24878.666666666668</v>
      </c>
      <c r="K27" s="28">
        <f t="shared" si="5"/>
        <v>2206934664</v>
      </c>
      <c r="L27" s="29">
        <v>22358</v>
      </c>
      <c r="M27" s="29">
        <v>1560052528</v>
      </c>
      <c r="N27" s="29">
        <v>23480</v>
      </c>
      <c r="O27" s="29">
        <v>2170754236</v>
      </c>
      <c r="P27" s="29">
        <v>28798</v>
      </c>
      <c r="Q27" s="29">
        <v>2889997228</v>
      </c>
      <c r="R27" s="26">
        <v>28</v>
      </c>
      <c r="S27" s="37">
        <f t="shared" si="1"/>
        <v>120.18679549114333</v>
      </c>
      <c r="T27" s="37" t="e">
        <f>J27/#REF!</f>
        <v>#REF!</v>
      </c>
      <c r="U27" s="119">
        <f t="shared" si="3"/>
        <v>101</v>
      </c>
      <c r="V27" s="98" t="s">
        <v>25</v>
      </c>
      <c r="W27" s="26" t="e">
        <f>J27/#REF!</f>
        <v>#REF!</v>
      </c>
      <c r="X27" s="73">
        <f t="shared" si="4"/>
        <v>15</v>
      </c>
    </row>
    <row r="28" spans="1:24" ht="20.25" customHeight="1">
      <c r="A28" s="23">
        <v>30</v>
      </c>
      <c r="B28" s="24">
        <v>11</v>
      </c>
      <c r="C28" s="25" t="s">
        <v>35</v>
      </c>
      <c r="D28" s="54">
        <v>12</v>
      </c>
      <c r="E28" s="127">
        <v>180</v>
      </c>
      <c r="F28" s="127">
        <v>176</v>
      </c>
      <c r="G28" s="127">
        <v>80</v>
      </c>
      <c r="H28" s="139">
        <f t="shared" si="2"/>
        <v>0.4444444444444444</v>
      </c>
      <c r="I28" s="27" t="e">
        <f>E28-#REF!</f>
        <v>#REF!</v>
      </c>
      <c r="J28" s="28">
        <f t="shared" si="6"/>
        <v>17151.333333333332</v>
      </c>
      <c r="K28" s="28">
        <f t="shared" si="5"/>
        <v>717486337.3333334</v>
      </c>
      <c r="L28" s="29">
        <v>17139</v>
      </c>
      <c r="M28" s="29">
        <v>606545906</v>
      </c>
      <c r="N28" s="29">
        <v>16204</v>
      </c>
      <c r="O28" s="29">
        <v>714755800</v>
      </c>
      <c r="P28" s="29">
        <v>18111</v>
      </c>
      <c r="Q28" s="29">
        <v>831157306</v>
      </c>
      <c r="R28" s="26">
        <v>27</v>
      </c>
      <c r="S28" s="37">
        <f t="shared" si="1"/>
        <v>95.28518518518518</v>
      </c>
      <c r="T28" s="37" t="e">
        <f>J28/#REF!</f>
        <v>#REF!</v>
      </c>
      <c r="U28" s="119">
        <f t="shared" si="3"/>
        <v>88</v>
      </c>
      <c r="V28" s="98" t="s">
        <v>25</v>
      </c>
      <c r="W28" s="26" t="e">
        <f>J28/#REF!</f>
        <v>#REF!</v>
      </c>
      <c r="X28" s="73">
        <f t="shared" si="4"/>
        <v>8</v>
      </c>
    </row>
    <row r="29" spans="1:24" ht="20.25" customHeight="1">
      <c r="A29" s="23">
        <v>15</v>
      </c>
      <c r="B29" s="24">
        <v>12</v>
      </c>
      <c r="C29" s="25" t="s">
        <v>69</v>
      </c>
      <c r="D29" s="54">
        <v>17</v>
      </c>
      <c r="E29" s="127">
        <v>173</v>
      </c>
      <c r="F29" s="127">
        <v>171</v>
      </c>
      <c r="G29" s="127">
        <v>76</v>
      </c>
      <c r="H29" s="139">
        <f t="shared" si="2"/>
        <v>0.4393063583815029</v>
      </c>
      <c r="I29" s="27" t="e">
        <f>E29-#REF!</f>
        <v>#REF!</v>
      </c>
      <c r="J29" s="28">
        <f t="shared" si="6"/>
        <v>8597</v>
      </c>
      <c r="K29" s="28">
        <f t="shared" si="5"/>
        <v>686776469.6666666</v>
      </c>
      <c r="L29" s="29">
        <v>8074</v>
      </c>
      <c r="M29" s="29">
        <v>948220702</v>
      </c>
      <c r="N29" s="29">
        <v>7725</v>
      </c>
      <c r="O29" s="29">
        <v>462066586</v>
      </c>
      <c r="P29" s="29">
        <v>9992</v>
      </c>
      <c r="Q29" s="29">
        <v>650042121</v>
      </c>
      <c r="R29" s="26">
        <v>20</v>
      </c>
      <c r="S29" s="37">
        <f t="shared" si="1"/>
        <v>49.69364161849711</v>
      </c>
      <c r="T29" s="37" t="e">
        <f>J29/#REF!</f>
        <v>#REF!</v>
      </c>
      <c r="U29" s="119">
        <f t="shared" si="3"/>
        <v>82.08</v>
      </c>
      <c r="V29" s="98" t="s">
        <v>40</v>
      </c>
      <c r="W29" s="26" t="e">
        <f>J29/#REF!</f>
        <v>#REF!</v>
      </c>
      <c r="X29" s="73">
        <f t="shared" si="4"/>
        <v>6.079999999999998</v>
      </c>
    </row>
    <row r="30" spans="1:24" ht="20.25" customHeight="1">
      <c r="A30" s="23">
        <v>7</v>
      </c>
      <c r="B30" s="24">
        <v>35</v>
      </c>
      <c r="C30" s="25" t="s">
        <v>92</v>
      </c>
      <c r="D30" s="54">
        <v>11</v>
      </c>
      <c r="E30" s="127">
        <v>121</v>
      </c>
      <c r="F30" s="127">
        <v>120</v>
      </c>
      <c r="G30" s="127">
        <v>45</v>
      </c>
      <c r="H30" s="139">
        <f t="shared" si="2"/>
        <v>0.371900826446281</v>
      </c>
      <c r="I30" s="27" t="e">
        <f>E30-#REF!</f>
        <v>#REF!</v>
      </c>
      <c r="J30" s="28">
        <f t="shared" si="6"/>
        <v>1940</v>
      </c>
      <c r="K30" s="28">
        <f t="shared" si="5"/>
        <v>30664185.666666668</v>
      </c>
      <c r="L30" s="29">
        <v>1825</v>
      </c>
      <c r="M30" s="55">
        <v>24764313</v>
      </c>
      <c r="N30" s="55">
        <v>1998</v>
      </c>
      <c r="O30" s="55">
        <v>33431720</v>
      </c>
      <c r="P30" s="55">
        <v>1997</v>
      </c>
      <c r="Q30" s="55">
        <v>33796524</v>
      </c>
      <c r="R30" s="26">
        <v>59</v>
      </c>
      <c r="S30" s="37">
        <f t="shared" si="1"/>
        <v>16.03305785123967</v>
      </c>
      <c r="T30" s="37" t="e">
        <f>J30/#REF!</f>
        <v>#REF!</v>
      </c>
      <c r="U30" s="119">
        <f t="shared" si="3"/>
        <v>57.599999999999994</v>
      </c>
      <c r="V30" s="98" t="s">
        <v>40</v>
      </c>
      <c r="W30" s="26" t="e">
        <f>J30/#REF!</f>
        <v>#REF!</v>
      </c>
      <c r="X30" s="73">
        <f t="shared" si="4"/>
        <v>12.599999999999994</v>
      </c>
    </row>
    <row r="31" spans="1:24" ht="20.25" customHeight="1">
      <c r="A31" s="23">
        <v>61</v>
      </c>
      <c r="B31" s="24">
        <v>25</v>
      </c>
      <c r="C31" s="25" t="s">
        <v>82</v>
      </c>
      <c r="D31" s="54">
        <v>6</v>
      </c>
      <c r="E31" s="127">
        <v>83</v>
      </c>
      <c r="F31" s="127">
        <v>84</v>
      </c>
      <c r="G31" s="127">
        <v>37</v>
      </c>
      <c r="H31" s="139">
        <f t="shared" si="2"/>
        <v>0.4457831325301205</v>
      </c>
      <c r="I31" s="27" t="e">
        <f>E31-#REF!</f>
        <v>#REF!</v>
      </c>
      <c r="J31" s="28">
        <f t="shared" si="6"/>
        <v>2546.6666666666665</v>
      </c>
      <c r="K31" s="28">
        <f t="shared" si="5"/>
        <v>333062997333.3333</v>
      </c>
      <c r="L31" s="29">
        <v>2391</v>
      </c>
      <c r="M31" s="55">
        <v>59309925000</v>
      </c>
      <c r="N31" s="55">
        <v>2512</v>
      </c>
      <c r="O31" s="55">
        <v>46379444000</v>
      </c>
      <c r="P31" s="55">
        <v>2737</v>
      </c>
      <c r="Q31" s="55">
        <v>893499623000</v>
      </c>
      <c r="R31" s="26">
        <v>9</v>
      </c>
      <c r="S31" s="37">
        <f t="shared" si="1"/>
        <v>30.682730923694777</v>
      </c>
      <c r="T31" s="37" t="e">
        <f>J31/#REF!</f>
        <v>#REF!</v>
      </c>
      <c r="U31" s="119">
        <f t="shared" si="3"/>
        <v>40.32</v>
      </c>
      <c r="V31" s="98" t="s">
        <v>40</v>
      </c>
      <c r="W31" s="26" t="e">
        <f>J31/#REF!</f>
        <v>#REF!</v>
      </c>
      <c r="X31" s="73">
        <f t="shared" si="4"/>
        <v>3.3200000000000003</v>
      </c>
    </row>
    <row r="32" spans="1:24" ht="20.25" customHeight="1">
      <c r="A32" s="23">
        <v>21</v>
      </c>
      <c r="B32" s="24">
        <v>27</v>
      </c>
      <c r="C32" s="25" t="s">
        <v>84</v>
      </c>
      <c r="D32" s="54">
        <v>13</v>
      </c>
      <c r="E32" s="127">
        <v>135</v>
      </c>
      <c r="F32" s="127">
        <v>128</v>
      </c>
      <c r="G32" s="127">
        <v>47</v>
      </c>
      <c r="H32" s="139">
        <f t="shared" si="2"/>
        <v>0.34814814814814815</v>
      </c>
      <c r="I32" s="27" t="e">
        <f>E32-#REF!</f>
        <v>#REF!</v>
      </c>
      <c r="J32" s="28">
        <f t="shared" si="6"/>
        <v>3754.6666666666665</v>
      </c>
      <c r="K32" s="28">
        <f t="shared" si="5"/>
        <v>61327959.333333336</v>
      </c>
      <c r="L32" s="29">
        <v>3398</v>
      </c>
      <c r="M32" s="55">
        <v>38090788</v>
      </c>
      <c r="N32" s="55">
        <v>3632</v>
      </c>
      <c r="O32" s="55">
        <v>67094972</v>
      </c>
      <c r="P32" s="55">
        <v>4234</v>
      </c>
      <c r="Q32" s="55">
        <v>78798118</v>
      </c>
      <c r="R32" s="26">
        <v>12</v>
      </c>
      <c r="S32" s="37">
        <f t="shared" si="1"/>
        <v>27.812345679012346</v>
      </c>
      <c r="T32" s="37" t="e">
        <f>J32/#REF!</f>
        <v>#REF!</v>
      </c>
      <c r="U32" s="119">
        <f t="shared" si="3"/>
        <v>61.44</v>
      </c>
      <c r="V32" s="98" t="s">
        <v>40</v>
      </c>
      <c r="W32" s="26" t="e">
        <f>J32/#REF!</f>
        <v>#REF!</v>
      </c>
      <c r="X32" s="73">
        <f t="shared" si="4"/>
        <v>14.439999999999998</v>
      </c>
    </row>
    <row r="33" spans="1:24" ht="20.25" customHeight="1">
      <c r="A33" s="23">
        <v>50</v>
      </c>
      <c r="B33" s="33">
        <v>2</v>
      </c>
      <c r="C33" s="25" t="s">
        <v>58</v>
      </c>
      <c r="D33" s="54">
        <v>12</v>
      </c>
      <c r="E33" s="127">
        <v>146</v>
      </c>
      <c r="F33" s="127">
        <v>140</v>
      </c>
      <c r="G33" s="127">
        <v>62</v>
      </c>
      <c r="H33" s="139">
        <f t="shared" si="2"/>
        <v>0.4246575342465753</v>
      </c>
      <c r="I33" s="27" t="e">
        <f>E33-#REF!</f>
        <v>#REF!</v>
      </c>
      <c r="J33" s="28">
        <f t="shared" si="6"/>
        <v>8553.333333333334</v>
      </c>
      <c r="K33" s="28">
        <f t="shared" si="5"/>
        <v>499239787</v>
      </c>
      <c r="L33" s="29">
        <v>8126</v>
      </c>
      <c r="M33" s="29">
        <v>131988504</v>
      </c>
      <c r="N33" s="29">
        <v>7785</v>
      </c>
      <c r="O33" s="29">
        <v>124431541</v>
      </c>
      <c r="P33" s="29">
        <v>9749</v>
      </c>
      <c r="Q33" s="29">
        <v>1241299316</v>
      </c>
      <c r="R33" s="26">
        <v>7</v>
      </c>
      <c r="S33" s="37">
        <f t="shared" si="1"/>
        <v>58.584474885844756</v>
      </c>
      <c r="T33" s="37" t="e">
        <f>J33/#REF!</f>
        <v>#REF!</v>
      </c>
      <c r="U33" s="119">
        <f t="shared" si="3"/>
        <v>67.2</v>
      </c>
      <c r="V33" s="98" t="s">
        <v>40</v>
      </c>
      <c r="W33" s="36" t="e">
        <f>J33/#REF!</f>
        <v>#REF!</v>
      </c>
      <c r="X33" s="73">
        <f t="shared" si="4"/>
        <v>5.200000000000003</v>
      </c>
    </row>
    <row r="34" spans="1:24" ht="20.25" customHeight="1">
      <c r="A34" s="23">
        <v>31</v>
      </c>
      <c r="B34" s="33">
        <v>14</v>
      </c>
      <c r="C34" s="25" t="s">
        <v>53</v>
      </c>
      <c r="D34" s="54">
        <v>8</v>
      </c>
      <c r="E34" s="127">
        <v>105</v>
      </c>
      <c r="F34" s="127">
        <v>104</v>
      </c>
      <c r="G34" s="127">
        <v>44</v>
      </c>
      <c r="H34" s="139">
        <f t="shared" si="2"/>
        <v>0.41904761904761906</v>
      </c>
      <c r="I34" s="27" t="e">
        <f>E34-#REF!</f>
        <v>#REF!</v>
      </c>
      <c r="J34" s="28">
        <f t="shared" si="6"/>
        <v>6338.333333333333</v>
      </c>
      <c r="K34" s="28">
        <f t="shared" si="5"/>
        <v>210683278</v>
      </c>
      <c r="L34" s="29">
        <v>5602</v>
      </c>
      <c r="M34" s="29">
        <v>168142189</v>
      </c>
      <c r="N34" s="29">
        <v>6133</v>
      </c>
      <c r="O34" s="29">
        <v>189325241</v>
      </c>
      <c r="P34" s="29">
        <v>7280</v>
      </c>
      <c r="Q34" s="29">
        <v>274582404</v>
      </c>
      <c r="R34" s="26" t="s">
        <v>54</v>
      </c>
      <c r="S34" s="37">
        <f t="shared" si="1"/>
        <v>60.36507936507936</v>
      </c>
      <c r="T34" s="37" t="e">
        <f>J34/#REF!</f>
        <v>#REF!</v>
      </c>
      <c r="U34" s="119">
        <f t="shared" si="3"/>
        <v>52</v>
      </c>
      <c r="V34" s="98" t="s">
        <v>25</v>
      </c>
      <c r="W34" s="36" t="e">
        <f>J34/#REF!</f>
        <v>#REF!</v>
      </c>
      <c r="X34" s="73">
        <f t="shared" si="4"/>
        <v>8</v>
      </c>
    </row>
    <row r="35" spans="1:24" ht="20.25" customHeight="1">
      <c r="A35" s="23">
        <v>32</v>
      </c>
      <c r="B35" s="24">
        <v>28</v>
      </c>
      <c r="C35" s="25" t="s">
        <v>85</v>
      </c>
      <c r="D35" s="54">
        <v>11</v>
      </c>
      <c r="E35" s="127">
        <v>122</v>
      </c>
      <c r="F35" s="127">
        <v>120</v>
      </c>
      <c r="G35" s="127">
        <v>50</v>
      </c>
      <c r="H35" s="139">
        <f t="shared" si="2"/>
        <v>0.4098360655737705</v>
      </c>
      <c r="I35" s="27" t="e">
        <f>E35-#REF!</f>
        <v>#REF!</v>
      </c>
      <c r="J35" s="28">
        <f t="shared" si="6"/>
        <v>3385.3333333333335</v>
      </c>
      <c r="K35" s="28">
        <f t="shared" si="5"/>
        <v>61264469333.333336</v>
      </c>
      <c r="L35" s="29">
        <v>3076</v>
      </c>
      <c r="M35" s="29">
        <v>57279556000</v>
      </c>
      <c r="N35" s="29">
        <v>3139</v>
      </c>
      <c r="O35" s="29">
        <v>34126589000</v>
      </c>
      <c r="P35" s="29">
        <v>3941</v>
      </c>
      <c r="Q35" s="29">
        <v>92387263000</v>
      </c>
      <c r="R35" s="26">
        <v>17</v>
      </c>
      <c r="S35" s="37">
        <f t="shared" si="1"/>
        <v>27.748633879781423</v>
      </c>
      <c r="T35" s="37" t="e">
        <f>J35/#REF!</f>
        <v>#REF!</v>
      </c>
      <c r="U35" s="119">
        <f t="shared" si="3"/>
        <v>57.599999999999994</v>
      </c>
      <c r="V35" s="98" t="s">
        <v>40</v>
      </c>
      <c r="W35" s="26" t="e">
        <f>J35/#REF!</f>
        <v>#REF!</v>
      </c>
      <c r="X35" s="73">
        <f t="shared" si="4"/>
        <v>7.599999999999994</v>
      </c>
    </row>
    <row r="36" spans="1:24" ht="20.25" customHeight="1">
      <c r="A36" s="23">
        <v>53</v>
      </c>
      <c r="B36" s="24">
        <v>9</v>
      </c>
      <c r="C36" s="25" t="s">
        <v>66</v>
      </c>
      <c r="D36" s="54">
        <v>10</v>
      </c>
      <c r="E36" s="127">
        <v>118</v>
      </c>
      <c r="F36" s="127">
        <v>117</v>
      </c>
      <c r="G36" s="127">
        <v>50</v>
      </c>
      <c r="H36" s="139">
        <f t="shared" si="2"/>
        <v>0.423728813559322</v>
      </c>
      <c r="I36" s="27" t="e">
        <f>E36-#REF!</f>
        <v>#REF!</v>
      </c>
      <c r="J36" s="28">
        <f t="shared" si="6"/>
        <v>6015.333333333333</v>
      </c>
      <c r="K36" s="28">
        <f t="shared" si="5"/>
        <v>377804316</v>
      </c>
      <c r="L36" s="29">
        <v>5917</v>
      </c>
      <c r="M36" s="29">
        <v>318080846</v>
      </c>
      <c r="N36" s="29">
        <v>5804</v>
      </c>
      <c r="O36" s="29">
        <v>423170854</v>
      </c>
      <c r="P36" s="29">
        <v>6325</v>
      </c>
      <c r="Q36" s="29">
        <v>392161248</v>
      </c>
      <c r="R36" s="26">
        <v>4</v>
      </c>
      <c r="S36" s="37">
        <f t="shared" si="1"/>
        <v>50.9774011299435</v>
      </c>
      <c r="T36" s="37" t="e">
        <f>J36/#REF!</f>
        <v>#REF!</v>
      </c>
      <c r="U36" s="119">
        <f t="shared" si="3"/>
        <v>56.16</v>
      </c>
      <c r="V36" s="98" t="s">
        <v>40</v>
      </c>
      <c r="W36" s="26" t="e">
        <f>J36/#REF!</f>
        <v>#REF!</v>
      </c>
      <c r="X36" s="73">
        <f t="shared" si="4"/>
        <v>6.159999999999997</v>
      </c>
    </row>
    <row r="37" spans="1:24" ht="20.25" customHeight="1">
      <c r="A37" s="23">
        <v>26</v>
      </c>
      <c r="B37" s="24">
        <v>8</v>
      </c>
      <c r="C37" s="25" t="s">
        <v>32</v>
      </c>
      <c r="D37" s="54">
        <v>8</v>
      </c>
      <c r="E37" s="127">
        <v>132</v>
      </c>
      <c r="F37" s="127">
        <v>117</v>
      </c>
      <c r="G37" s="127">
        <v>53</v>
      </c>
      <c r="H37" s="139">
        <f t="shared" si="2"/>
        <v>0.4015151515151515</v>
      </c>
      <c r="I37" s="27" t="e">
        <f>E37-#REF!</f>
        <v>#REF!</v>
      </c>
      <c r="J37" s="28">
        <f t="shared" si="6"/>
        <v>12932.333333333334</v>
      </c>
      <c r="K37" s="28">
        <f t="shared" si="5"/>
        <v>1079420045.2873333</v>
      </c>
      <c r="L37" s="29">
        <v>13039</v>
      </c>
      <c r="M37" s="29">
        <v>755907954</v>
      </c>
      <c r="N37" s="29">
        <v>12140</v>
      </c>
      <c r="O37" s="29">
        <v>973248795</v>
      </c>
      <c r="P37" s="29">
        <v>13618</v>
      </c>
      <c r="Q37" s="29">
        <v>1509103386.862</v>
      </c>
      <c r="R37" s="26">
        <v>18</v>
      </c>
      <c r="S37" s="37">
        <f t="shared" si="1"/>
        <v>97.97222222222223</v>
      </c>
      <c r="T37" s="37" t="e">
        <f>J37/#REF!</f>
        <v>#REF!</v>
      </c>
      <c r="U37" s="119">
        <f t="shared" si="3"/>
        <v>58.5</v>
      </c>
      <c r="V37" s="98" t="s">
        <v>25</v>
      </c>
      <c r="W37" s="26" t="e">
        <f>J37/#REF!</f>
        <v>#REF!</v>
      </c>
      <c r="X37" s="73">
        <f t="shared" si="4"/>
        <v>5.5</v>
      </c>
    </row>
    <row r="38" spans="1:24" ht="20.25" customHeight="1">
      <c r="A38" s="23">
        <v>48</v>
      </c>
      <c r="B38" s="33">
        <v>9</v>
      </c>
      <c r="C38" s="25" t="s">
        <v>48</v>
      </c>
      <c r="D38" s="54">
        <v>15</v>
      </c>
      <c r="E38" s="127">
        <v>191</v>
      </c>
      <c r="F38" s="127">
        <v>178</v>
      </c>
      <c r="G38" s="127">
        <v>79</v>
      </c>
      <c r="H38" s="139">
        <f t="shared" si="2"/>
        <v>0.41361256544502617</v>
      </c>
      <c r="I38" s="27" t="e">
        <f>E38-#REF!</f>
        <v>#REF!</v>
      </c>
      <c r="J38" s="28">
        <f t="shared" si="6"/>
        <v>14214.666666666666</v>
      </c>
      <c r="K38" s="28">
        <f t="shared" si="5"/>
        <v>629747316</v>
      </c>
      <c r="L38" s="29">
        <v>13520</v>
      </c>
      <c r="M38" s="29">
        <v>410662778</v>
      </c>
      <c r="N38" s="29">
        <v>13970</v>
      </c>
      <c r="O38" s="29">
        <v>576711433</v>
      </c>
      <c r="P38" s="29">
        <v>15154</v>
      </c>
      <c r="Q38" s="29">
        <v>901867737</v>
      </c>
      <c r="R38" s="26">
        <v>15</v>
      </c>
      <c r="S38" s="37">
        <f t="shared" si="1"/>
        <v>74.42233856893543</v>
      </c>
      <c r="T38" s="37" t="e">
        <f>J38/#REF!</f>
        <v>#REF!</v>
      </c>
      <c r="U38" s="119">
        <f t="shared" si="3"/>
        <v>89</v>
      </c>
      <c r="V38" s="98" t="s">
        <v>25</v>
      </c>
      <c r="W38" s="36" t="e">
        <f>J38/#REF!</f>
        <v>#REF!</v>
      </c>
      <c r="X38" s="73">
        <f t="shared" si="4"/>
        <v>10</v>
      </c>
    </row>
    <row r="39" spans="1:24" ht="20.25" customHeight="1">
      <c r="A39" s="23">
        <v>2</v>
      </c>
      <c r="B39" s="24">
        <v>32</v>
      </c>
      <c r="C39" s="25" t="s">
        <v>89</v>
      </c>
      <c r="D39" s="54">
        <v>10</v>
      </c>
      <c r="E39" s="127">
        <v>104</v>
      </c>
      <c r="F39" s="127">
        <v>104</v>
      </c>
      <c r="G39" s="127">
        <v>31</v>
      </c>
      <c r="H39" s="139">
        <f t="shared" si="2"/>
        <v>0.2980769230769231</v>
      </c>
      <c r="I39" s="27" t="e">
        <f>E39-#REF!</f>
        <v>#REF!</v>
      </c>
      <c r="J39" s="28">
        <f t="shared" si="6"/>
        <v>2095.3333333333335</v>
      </c>
      <c r="K39" s="28">
        <f t="shared" si="5"/>
        <v>145142245566.66666</v>
      </c>
      <c r="L39" s="29">
        <v>1841</v>
      </c>
      <c r="M39" s="55">
        <v>81915979534</v>
      </c>
      <c r="N39" s="55">
        <v>1971</v>
      </c>
      <c r="O39" s="55">
        <v>98579294378</v>
      </c>
      <c r="P39" s="55">
        <v>2474</v>
      </c>
      <c r="Q39" s="55">
        <v>254931462788</v>
      </c>
      <c r="R39" s="26">
        <v>13</v>
      </c>
      <c r="S39" s="37">
        <f t="shared" si="1"/>
        <v>20.147435897435898</v>
      </c>
      <c r="T39" s="37" t="e">
        <f>J39/#REF!</f>
        <v>#REF!</v>
      </c>
      <c r="U39" s="119">
        <f t="shared" si="3"/>
        <v>49.92</v>
      </c>
      <c r="V39" s="98" t="s">
        <v>40</v>
      </c>
      <c r="W39" s="26" t="e">
        <f>J39/#REF!</f>
        <v>#REF!</v>
      </c>
      <c r="X39" s="73">
        <f t="shared" si="4"/>
        <v>18.92</v>
      </c>
    </row>
    <row r="40" spans="1:24" ht="20.25" customHeight="1" thickBot="1">
      <c r="A40" s="94">
        <v>16</v>
      </c>
      <c r="B40" s="86">
        <v>33</v>
      </c>
      <c r="C40" s="87" t="s">
        <v>90</v>
      </c>
      <c r="D40" s="132">
        <v>8</v>
      </c>
      <c r="E40" s="127">
        <v>82</v>
      </c>
      <c r="F40" s="127">
        <v>77</v>
      </c>
      <c r="G40" s="127">
        <v>22</v>
      </c>
      <c r="H40" s="139">
        <f t="shared" si="2"/>
        <v>0.2682926829268293</v>
      </c>
      <c r="I40" s="89" t="e">
        <f>E40-#REF!</f>
        <v>#REF!</v>
      </c>
      <c r="J40" s="90">
        <f t="shared" si="6"/>
        <v>1630.6666666666667</v>
      </c>
      <c r="K40" s="90">
        <f t="shared" si="5"/>
        <v>9590396000</v>
      </c>
      <c r="L40" s="91">
        <v>1496</v>
      </c>
      <c r="M40" s="92">
        <v>6726360000</v>
      </c>
      <c r="N40" s="92">
        <v>1571</v>
      </c>
      <c r="O40" s="92">
        <v>6498287000</v>
      </c>
      <c r="P40" s="92">
        <v>1825</v>
      </c>
      <c r="Q40" s="92">
        <v>15546541000</v>
      </c>
      <c r="R40" s="88">
        <v>14</v>
      </c>
      <c r="S40" s="93">
        <f t="shared" si="1"/>
        <v>19.88617886178862</v>
      </c>
      <c r="T40" s="93" t="e">
        <f>J40/#REF!</f>
        <v>#REF!</v>
      </c>
      <c r="U40" s="119">
        <f t="shared" si="3"/>
        <v>36.96</v>
      </c>
      <c r="V40" s="102" t="s">
        <v>40</v>
      </c>
      <c r="W40" s="88" t="e">
        <f>J40/#REF!</f>
        <v>#REF!</v>
      </c>
      <c r="X40" s="73">
        <f t="shared" si="4"/>
        <v>14.96</v>
      </c>
    </row>
    <row r="41" spans="1:24" ht="19.5" customHeight="1" thickTop="1">
      <c r="A41" s="45">
        <v>23</v>
      </c>
      <c r="B41" s="46">
        <v>10</v>
      </c>
      <c r="C41" s="47" t="s">
        <v>49</v>
      </c>
      <c r="D41" s="131">
        <v>12</v>
      </c>
      <c r="E41" s="127">
        <v>164</v>
      </c>
      <c r="F41" s="127">
        <v>157</v>
      </c>
      <c r="G41" s="127">
        <v>69</v>
      </c>
      <c r="H41" s="139">
        <f t="shared" si="2"/>
        <v>0.42073170731707316</v>
      </c>
      <c r="I41" s="49" t="e">
        <f>E41-#REF!</f>
        <v>#REF!</v>
      </c>
      <c r="J41" s="50">
        <f t="shared" si="6"/>
        <v>11328.666666666666</v>
      </c>
      <c r="K41" s="50">
        <f t="shared" si="5"/>
        <v>906914171333.3334</v>
      </c>
      <c r="L41" s="51">
        <v>10633</v>
      </c>
      <c r="M41" s="51">
        <v>688581919000</v>
      </c>
      <c r="N41" s="51">
        <v>10903</v>
      </c>
      <c r="O41" s="51">
        <v>878346447000</v>
      </c>
      <c r="P41" s="51">
        <v>12450</v>
      </c>
      <c r="Q41" s="51">
        <v>1153814148000</v>
      </c>
      <c r="R41" s="48">
        <v>11</v>
      </c>
      <c r="S41" s="30">
        <f t="shared" si="1"/>
        <v>69.07723577235772</v>
      </c>
      <c r="T41" s="30" t="e">
        <f>J41/#REF!</f>
        <v>#REF!</v>
      </c>
      <c r="U41" s="119">
        <f t="shared" si="3"/>
        <v>78.5</v>
      </c>
      <c r="V41" s="103" t="s">
        <v>25</v>
      </c>
      <c r="W41" s="53" t="e">
        <f>J41/#REF!</f>
        <v>#REF!</v>
      </c>
      <c r="X41" s="73">
        <f t="shared" si="4"/>
        <v>9.5</v>
      </c>
    </row>
    <row r="42" spans="1:24" ht="19.5" customHeight="1">
      <c r="A42" s="23">
        <v>9</v>
      </c>
      <c r="B42" s="24">
        <v>23</v>
      </c>
      <c r="C42" s="25" t="s">
        <v>80</v>
      </c>
      <c r="D42" s="54">
        <v>11</v>
      </c>
      <c r="E42" s="127">
        <v>129</v>
      </c>
      <c r="F42" s="127">
        <v>129</v>
      </c>
      <c r="G42" s="127">
        <v>43</v>
      </c>
      <c r="H42" s="139">
        <f t="shared" si="2"/>
        <v>0.3333333333333333</v>
      </c>
      <c r="I42" s="27" t="e">
        <f>E42-#REF!</f>
        <v>#REF!</v>
      </c>
      <c r="J42" s="28">
        <f t="shared" si="6"/>
        <v>4719.666666666667</v>
      </c>
      <c r="K42" s="28">
        <f t="shared" si="5"/>
        <v>79528283.66666667</v>
      </c>
      <c r="L42" s="29">
        <v>4609</v>
      </c>
      <c r="M42" s="55">
        <v>58294482</v>
      </c>
      <c r="N42" s="55">
        <v>4598</v>
      </c>
      <c r="O42" s="55">
        <v>78890354</v>
      </c>
      <c r="P42" s="55">
        <v>4952</v>
      </c>
      <c r="Q42" s="55">
        <v>101400015</v>
      </c>
      <c r="R42" s="56">
        <v>18</v>
      </c>
      <c r="S42" s="37">
        <f t="shared" si="1"/>
        <v>36.58656330749354</v>
      </c>
      <c r="T42" s="37" t="e">
        <f>J42/#REF!</f>
        <v>#REF!</v>
      </c>
      <c r="U42" s="119">
        <f t="shared" si="3"/>
        <v>61.919999999999995</v>
      </c>
      <c r="V42" s="99" t="s">
        <v>40</v>
      </c>
      <c r="W42" s="54" t="e">
        <f>J42/#REF!</f>
        <v>#REF!</v>
      </c>
      <c r="X42" s="73">
        <f t="shared" si="4"/>
        <v>18.919999999999995</v>
      </c>
    </row>
    <row r="43" spans="1:24" ht="19.5" customHeight="1">
      <c r="A43" s="23">
        <v>39</v>
      </c>
      <c r="B43" s="24">
        <v>22</v>
      </c>
      <c r="C43" s="25" t="s">
        <v>79</v>
      </c>
      <c r="D43" s="54">
        <v>9</v>
      </c>
      <c r="E43" s="127">
        <v>107</v>
      </c>
      <c r="F43" s="127">
        <v>106</v>
      </c>
      <c r="G43" s="127">
        <v>44</v>
      </c>
      <c r="H43" s="139">
        <f t="shared" si="2"/>
        <v>0.411214953271028</v>
      </c>
      <c r="I43" s="27" t="e">
        <f>E43-#REF!</f>
        <v>#REF!</v>
      </c>
      <c r="J43" s="28">
        <f t="shared" si="6"/>
        <v>4097</v>
      </c>
      <c r="K43" s="28">
        <f t="shared" si="5"/>
        <v>60206021</v>
      </c>
      <c r="L43" s="29">
        <v>3861</v>
      </c>
      <c r="M43" s="55">
        <v>46866971</v>
      </c>
      <c r="N43" s="55">
        <v>3910</v>
      </c>
      <c r="O43" s="55">
        <v>67678046</v>
      </c>
      <c r="P43" s="55">
        <v>4520</v>
      </c>
      <c r="Q43" s="55">
        <v>66073046</v>
      </c>
      <c r="R43" s="26">
        <v>2</v>
      </c>
      <c r="S43" s="37">
        <f aca="true" t="shared" si="7" ref="S43:S60">J43/E43</f>
        <v>38.28971962616822</v>
      </c>
      <c r="T43" s="37" t="e">
        <f>J43/#REF!</f>
        <v>#REF!</v>
      </c>
      <c r="U43" s="119">
        <f t="shared" si="3"/>
        <v>50.879999999999995</v>
      </c>
      <c r="V43" s="99" t="s">
        <v>40</v>
      </c>
      <c r="W43" s="26" t="e">
        <f>J43/#REF!</f>
        <v>#REF!</v>
      </c>
      <c r="X43" s="73">
        <f t="shared" si="4"/>
        <v>6.8799999999999955</v>
      </c>
    </row>
    <row r="44" spans="1:24" ht="19.5" customHeight="1">
      <c r="A44" s="23">
        <v>3</v>
      </c>
      <c r="B44" s="33">
        <v>6</v>
      </c>
      <c r="C44" s="25" t="s">
        <v>30</v>
      </c>
      <c r="D44" s="54">
        <v>15</v>
      </c>
      <c r="E44" s="127">
        <v>204</v>
      </c>
      <c r="F44" s="127">
        <v>198</v>
      </c>
      <c r="G44" s="127">
        <v>74</v>
      </c>
      <c r="H44" s="139">
        <f t="shared" si="2"/>
        <v>0.3627450980392157</v>
      </c>
      <c r="I44" s="27" t="e">
        <f>E44-#REF!</f>
        <v>#REF!</v>
      </c>
      <c r="J44" s="28">
        <f t="shared" si="6"/>
        <v>24664.333333333332</v>
      </c>
      <c r="K44" s="28">
        <f t="shared" si="5"/>
        <v>1277042981</v>
      </c>
      <c r="L44" s="29">
        <v>23468</v>
      </c>
      <c r="M44" s="29">
        <v>897104628</v>
      </c>
      <c r="N44" s="29">
        <v>24188</v>
      </c>
      <c r="O44" s="29">
        <v>1166526779</v>
      </c>
      <c r="P44" s="29">
        <v>26337</v>
      </c>
      <c r="Q44" s="29">
        <v>1767497536</v>
      </c>
      <c r="R44" s="26">
        <v>0</v>
      </c>
      <c r="S44" s="37">
        <f t="shared" si="7"/>
        <v>120.90359477124183</v>
      </c>
      <c r="T44" s="37" t="e">
        <f>J44/#REF!</f>
        <v>#REF!</v>
      </c>
      <c r="U44" s="119">
        <f t="shared" si="3"/>
        <v>99</v>
      </c>
      <c r="V44" s="99" t="s">
        <v>25</v>
      </c>
      <c r="W44" s="36" t="e">
        <f>J44/#REF!</f>
        <v>#REF!</v>
      </c>
      <c r="X44" s="73">
        <f t="shared" si="4"/>
        <v>25</v>
      </c>
    </row>
    <row r="45" spans="1:24" ht="19.5" customHeight="1">
      <c r="A45" s="23">
        <v>56</v>
      </c>
      <c r="B45" s="24">
        <v>13</v>
      </c>
      <c r="C45" s="25" t="s">
        <v>70</v>
      </c>
      <c r="D45" s="54">
        <v>10</v>
      </c>
      <c r="E45" s="127">
        <v>128</v>
      </c>
      <c r="F45" s="127">
        <v>127</v>
      </c>
      <c r="G45" s="127">
        <v>53</v>
      </c>
      <c r="H45" s="139">
        <f t="shared" si="2"/>
        <v>0.4140625</v>
      </c>
      <c r="I45" s="27" t="e">
        <f>E45-#REF!</f>
        <v>#REF!</v>
      </c>
      <c r="J45" s="28">
        <f t="shared" si="6"/>
        <v>6232.666666666667</v>
      </c>
      <c r="K45" s="28">
        <f t="shared" si="5"/>
        <v>106026602</v>
      </c>
      <c r="L45" s="29">
        <v>6052</v>
      </c>
      <c r="M45" s="29">
        <v>71311196</v>
      </c>
      <c r="N45" s="29">
        <v>6280</v>
      </c>
      <c r="O45" s="29">
        <v>112736760</v>
      </c>
      <c r="P45" s="29">
        <v>6366</v>
      </c>
      <c r="Q45" s="29">
        <v>134031850</v>
      </c>
      <c r="R45" s="26">
        <v>25</v>
      </c>
      <c r="S45" s="37">
        <f t="shared" si="7"/>
        <v>48.692708333333336</v>
      </c>
      <c r="T45" s="37" t="e">
        <f>J45/#REF!</f>
        <v>#REF!</v>
      </c>
      <c r="U45" s="119">
        <f t="shared" si="3"/>
        <v>60.96</v>
      </c>
      <c r="V45" s="99" t="s">
        <v>40</v>
      </c>
      <c r="W45" s="26" t="e">
        <f>J45/#REF!</f>
        <v>#REF!</v>
      </c>
      <c r="X45" s="73">
        <f t="shared" si="4"/>
        <v>7.960000000000001</v>
      </c>
    </row>
    <row r="46" spans="1:24" ht="19.5" customHeight="1">
      <c r="A46" s="23">
        <v>14</v>
      </c>
      <c r="B46" s="33">
        <v>1</v>
      </c>
      <c r="C46" s="25" t="s">
        <v>55</v>
      </c>
      <c r="D46" s="54">
        <v>21</v>
      </c>
      <c r="E46" s="127">
        <v>252</v>
      </c>
      <c r="F46" s="127">
        <v>252</v>
      </c>
      <c r="G46" s="127">
        <v>95</v>
      </c>
      <c r="H46" s="139">
        <f t="shared" si="2"/>
        <v>0.376984126984127</v>
      </c>
      <c r="I46" s="27" t="e">
        <f>E46-#REF!</f>
        <v>#REF!</v>
      </c>
      <c r="J46" s="28">
        <f t="shared" si="6"/>
        <v>14989</v>
      </c>
      <c r="K46" s="28">
        <f t="shared" si="5"/>
        <v>237798067.33333334</v>
      </c>
      <c r="L46" s="29">
        <v>15733</v>
      </c>
      <c r="M46" s="29">
        <v>202361795</v>
      </c>
      <c r="N46" s="29">
        <v>14910</v>
      </c>
      <c r="O46" s="29">
        <v>239039937</v>
      </c>
      <c r="P46" s="29">
        <v>14324</v>
      </c>
      <c r="Q46" s="29">
        <v>271992470</v>
      </c>
      <c r="R46" s="26" t="s">
        <v>56</v>
      </c>
      <c r="S46" s="37">
        <f t="shared" si="7"/>
        <v>59.48015873015873</v>
      </c>
      <c r="T46" s="37" t="e">
        <f>J46/#REF!</f>
        <v>#REF!</v>
      </c>
      <c r="U46" s="119">
        <f t="shared" si="3"/>
        <v>120.96</v>
      </c>
      <c r="V46" s="99" t="s">
        <v>40</v>
      </c>
      <c r="W46" s="36" t="e">
        <f>J46/#REF!</f>
        <v>#REF!</v>
      </c>
      <c r="X46" s="73">
        <f t="shared" si="4"/>
        <v>25.959999999999994</v>
      </c>
    </row>
    <row r="47" spans="1:24" ht="19.5" customHeight="1">
      <c r="A47" s="23">
        <v>34</v>
      </c>
      <c r="B47" s="24">
        <v>20</v>
      </c>
      <c r="C47" s="52" t="s">
        <v>77</v>
      </c>
      <c r="D47" s="54">
        <v>8</v>
      </c>
      <c r="E47" s="127">
        <v>102</v>
      </c>
      <c r="F47" s="127">
        <v>98</v>
      </c>
      <c r="G47" s="127">
        <v>39</v>
      </c>
      <c r="H47" s="139">
        <f t="shared" si="2"/>
        <v>0.38235294117647056</v>
      </c>
      <c r="I47" s="27" t="e">
        <f>E47-#REF!</f>
        <v>#REF!</v>
      </c>
      <c r="J47" s="28">
        <f t="shared" si="6"/>
        <v>4195</v>
      </c>
      <c r="K47" s="28">
        <f t="shared" si="5"/>
        <v>152331375.66666666</v>
      </c>
      <c r="L47" s="29">
        <v>3892</v>
      </c>
      <c r="M47" s="55">
        <v>41798070</v>
      </c>
      <c r="N47" s="55">
        <v>3922</v>
      </c>
      <c r="O47" s="55">
        <v>128836122</v>
      </c>
      <c r="P47" s="55">
        <v>4771</v>
      </c>
      <c r="Q47" s="55">
        <v>286359935</v>
      </c>
      <c r="R47" s="26">
        <v>9</v>
      </c>
      <c r="S47" s="37">
        <f t="shared" si="7"/>
        <v>41.127450980392155</v>
      </c>
      <c r="T47" s="37" t="e">
        <f>J47/#REF!</f>
        <v>#REF!</v>
      </c>
      <c r="U47" s="119">
        <f t="shared" si="3"/>
        <v>47.04</v>
      </c>
      <c r="V47" s="99" t="s">
        <v>40</v>
      </c>
      <c r="W47" s="26" t="e">
        <f>J47/#REF!</f>
        <v>#REF!</v>
      </c>
      <c r="X47" s="73">
        <f t="shared" si="4"/>
        <v>8.04</v>
      </c>
    </row>
    <row r="48" spans="1:24" ht="19.5" customHeight="1">
      <c r="A48" s="23">
        <v>35</v>
      </c>
      <c r="B48" s="24">
        <v>15</v>
      </c>
      <c r="C48" s="25" t="s">
        <v>72</v>
      </c>
      <c r="D48" s="54">
        <v>7</v>
      </c>
      <c r="E48" s="127">
        <v>94</v>
      </c>
      <c r="F48" s="127">
        <v>90</v>
      </c>
      <c r="G48" s="127">
        <v>35</v>
      </c>
      <c r="H48" s="139">
        <f t="shared" si="2"/>
        <v>0.3723404255319149</v>
      </c>
      <c r="I48" s="27" t="e">
        <f>E48-#REF!</f>
        <v>#REF!</v>
      </c>
      <c r="J48" s="28">
        <f t="shared" si="6"/>
        <v>4424.333333333333</v>
      </c>
      <c r="K48" s="28">
        <f aca="true" t="shared" si="8" ref="K48:K73">(M48+O48+Q48)/3</f>
        <v>134954858</v>
      </c>
      <c r="L48" s="29">
        <v>4463</v>
      </c>
      <c r="M48" s="55">
        <v>99572820</v>
      </c>
      <c r="N48" s="55">
        <v>4024</v>
      </c>
      <c r="O48" s="55">
        <v>116416842</v>
      </c>
      <c r="P48" s="55">
        <v>4786</v>
      </c>
      <c r="Q48" s="55">
        <v>188874912</v>
      </c>
      <c r="R48" s="54">
        <v>6</v>
      </c>
      <c r="S48" s="37">
        <f t="shared" si="7"/>
        <v>47.06737588652482</v>
      </c>
      <c r="T48" s="37" t="e">
        <f>J48/#REF!</f>
        <v>#REF!</v>
      </c>
      <c r="U48" s="119">
        <f t="shared" si="3"/>
        <v>43.199999999999996</v>
      </c>
      <c r="V48" s="99" t="s">
        <v>40</v>
      </c>
      <c r="W48" s="36" t="e">
        <f>J48/#REF!</f>
        <v>#REF!</v>
      </c>
      <c r="X48" s="73">
        <f t="shared" si="4"/>
        <v>8.199999999999996</v>
      </c>
    </row>
    <row r="49" spans="1:24" ht="19.5" customHeight="1">
      <c r="A49" s="23">
        <v>51</v>
      </c>
      <c r="B49" s="33">
        <v>3</v>
      </c>
      <c r="C49" s="25" t="s">
        <v>59</v>
      </c>
      <c r="D49" s="54">
        <v>13</v>
      </c>
      <c r="E49" s="127">
        <v>156</v>
      </c>
      <c r="F49" s="127">
        <v>152</v>
      </c>
      <c r="G49" s="127">
        <v>68</v>
      </c>
      <c r="H49" s="139">
        <f t="shared" si="2"/>
        <v>0.4358974358974359</v>
      </c>
      <c r="I49" s="27" t="e">
        <f>E49-#REF!</f>
        <v>#REF!</v>
      </c>
      <c r="J49" s="28">
        <f aca="true" t="shared" si="9" ref="J49:J70">(L49+N49+P49)/3</f>
        <v>9060.666666666666</v>
      </c>
      <c r="K49" s="28">
        <f t="shared" si="8"/>
        <v>298751666</v>
      </c>
      <c r="L49" s="29">
        <v>8646</v>
      </c>
      <c r="M49" s="29">
        <v>254188093</v>
      </c>
      <c r="N49" s="29">
        <v>8884</v>
      </c>
      <c r="O49" s="29">
        <v>268086878</v>
      </c>
      <c r="P49" s="29">
        <v>9652</v>
      </c>
      <c r="Q49" s="29">
        <v>373980027</v>
      </c>
      <c r="R49" s="26">
        <v>10</v>
      </c>
      <c r="S49" s="37">
        <f t="shared" si="7"/>
        <v>58.08119658119658</v>
      </c>
      <c r="T49" s="37" t="e">
        <f>J49/#REF!</f>
        <v>#REF!</v>
      </c>
      <c r="U49" s="119">
        <f t="shared" si="3"/>
        <v>72.96</v>
      </c>
      <c r="V49" s="99" t="s">
        <v>40</v>
      </c>
      <c r="W49" s="36" t="e">
        <f>J49/#REF!</f>
        <v>#REF!</v>
      </c>
      <c r="X49" s="73">
        <f t="shared" si="4"/>
        <v>4.959999999999994</v>
      </c>
    </row>
    <row r="50" spans="1:24" ht="19.5" customHeight="1">
      <c r="A50" s="23">
        <v>40</v>
      </c>
      <c r="B50" s="24">
        <v>5</v>
      </c>
      <c r="C50" s="25" t="s">
        <v>61</v>
      </c>
      <c r="D50" s="54">
        <v>9</v>
      </c>
      <c r="E50" s="127">
        <v>114</v>
      </c>
      <c r="F50" s="127">
        <v>111</v>
      </c>
      <c r="G50" s="127">
        <v>43</v>
      </c>
      <c r="H50" s="139">
        <f t="shared" si="2"/>
        <v>0.37719298245614036</v>
      </c>
      <c r="I50" s="27" t="e">
        <f>E50-#REF!</f>
        <v>#REF!</v>
      </c>
      <c r="J50" s="28">
        <f t="shared" si="9"/>
        <v>6364</v>
      </c>
      <c r="K50" s="28">
        <f t="shared" si="8"/>
        <v>272611336.3333333</v>
      </c>
      <c r="L50" s="29">
        <v>5954</v>
      </c>
      <c r="M50" s="29">
        <v>150087042</v>
      </c>
      <c r="N50" s="29">
        <v>6186</v>
      </c>
      <c r="O50" s="29">
        <v>114281087</v>
      </c>
      <c r="P50" s="29">
        <v>6952</v>
      </c>
      <c r="Q50" s="29">
        <v>553465880</v>
      </c>
      <c r="R50" s="26">
        <v>6</v>
      </c>
      <c r="S50" s="37">
        <f t="shared" si="7"/>
        <v>55.824561403508774</v>
      </c>
      <c r="T50" s="37" t="e">
        <f>J50/#REF!</f>
        <v>#REF!</v>
      </c>
      <c r="U50" s="119">
        <f t="shared" si="3"/>
        <v>53.28</v>
      </c>
      <c r="V50" s="99" t="s">
        <v>40</v>
      </c>
      <c r="W50" s="26" t="e">
        <f>J50/#REF!</f>
        <v>#REF!</v>
      </c>
      <c r="X50" s="73">
        <f t="shared" si="4"/>
        <v>10.280000000000001</v>
      </c>
    </row>
    <row r="51" spans="1:24" ht="19.5" customHeight="1">
      <c r="A51" s="23">
        <v>63</v>
      </c>
      <c r="B51" s="24">
        <v>31</v>
      </c>
      <c r="C51" s="25" t="s">
        <v>88</v>
      </c>
      <c r="D51" s="54">
        <v>8</v>
      </c>
      <c r="E51" s="127">
        <v>107</v>
      </c>
      <c r="F51" s="127">
        <v>106</v>
      </c>
      <c r="G51" s="127">
        <v>46</v>
      </c>
      <c r="H51" s="139">
        <f t="shared" si="2"/>
        <v>0.42990654205607476</v>
      </c>
      <c r="I51" s="27" t="e">
        <f>E51-#REF!</f>
        <v>#REF!</v>
      </c>
      <c r="J51" s="28">
        <f t="shared" si="9"/>
        <v>2229</v>
      </c>
      <c r="K51" s="28">
        <f t="shared" si="8"/>
        <v>27764629666.666668</v>
      </c>
      <c r="L51" s="29">
        <v>2218</v>
      </c>
      <c r="M51" s="55">
        <v>19235703000</v>
      </c>
      <c r="N51" s="55">
        <v>2095</v>
      </c>
      <c r="O51" s="55">
        <v>8941478000</v>
      </c>
      <c r="P51" s="55">
        <v>2374</v>
      </c>
      <c r="Q51" s="55">
        <v>55116708000</v>
      </c>
      <c r="R51" s="26" t="s">
        <v>54</v>
      </c>
      <c r="S51" s="37">
        <f t="shared" si="7"/>
        <v>20.83177570093458</v>
      </c>
      <c r="T51" s="37" t="e">
        <f>J51/#REF!</f>
        <v>#REF!</v>
      </c>
      <c r="U51" s="119">
        <f t="shared" si="3"/>
        <v>50.879999999999995</v>
      </c>
      <c r="V51" s="99" t="s">
        <v>40</v>
      </c>
      <c r="W51" s="26" t="e">
        <f>J51/#REF!</f>
        <v>#REF!</v>
      </c>
      <c r="X51" s="73">
        <f t="shared" si="4"/>
        <v>4.8799999999999955</v>
      </c>
    </row>
    <row r="52" spans="1:24" ht="19.5" customHeight="1">
      <c r="A52" s="23">
        <v>33</v>
      </c>
      <c r="B52" s="24">
        <v>19</v>
      </c>
      <c r="C52" s="25" t="s">
        <v>76</v>
      </c>
      <c r="D52" s="54">
        <v>18</v>
      </c>
      <c r="E52" s="127">
        <v>186</v>
      </c>
      <c r="F52" s="127">
        <v>183</v>
      </c>
      <c r="G52" s="127">
        <v>66</v>
      </c>
      <c r="H52" s="139">
        <f t="shared" si="2"/>
        <v>0.3548387096774194</v>
      </c>
      <c r="I52" s="27" t="e">
        <f>E52-#REF!</f>
        <v>#REF!</v>
      </c>
      <c r="J52" s="28">
        <f t="shared" si="9"/>
        <v>7756.333333333333</v>
      </c>
      <c r="K52" s="28">
        <f t="shared" si="8"/>
        <v>560793415.7843333</v>
      </c>
      <c r="L52" s="29">
        <v>7418</v>
      </c>
      <c r="M52" s="29">
        <v>414076054</v>
      </c>
      <c r="N52" s="29">
        <v>7694</v>
      </c>
      <c r="O52" s="29">
        <v>551447445.383</v>
      </c>
      <c r="P52" s="29">
        <v>8157</v>
      </c>
      <c r="Q52" s="29">
        <v>716856747.97</v>
      </c>
      <c r="R52" s="26">
        <v>13</v>
      </c>
      <c r="S52" s="37">
        <f t="shared" si="7"/>
        <v>41.700716845878134</v>
      </c>
      <c r="T52" s="37" t="e">
        <f>J52/#REF!</f>
        <v>#REF!</v>
      </c>
      <c r="U52" s="119">
        <f t="shared" si="3"/>
        <v>87.84</v>
      </c>
      <c r="V52" s="99" t="s">
        <v>40</v>
      </c>
      <c r="W52" s="36" t="e">
        <f>J52/#REF!</f>
        <v>#REF!</v>
      </c>
      <c r="X52" s="73">
        <f t="shared" si="4"/>
        <v>21.840000000000003</v>
      </c>
    </row>
    <row r="53" spans="1:24" ht="19.5" customHeight="1">
      <c r="A53" s="23">
        <v>22</v>
      </c>
      <c r="B53" s="24">
        <v>17</v>
      </c>
      <c r="C53" s="25" t="s">
        <v>74</v>
      </c>
      <c r="D53" s="54">
        <v>14</v>
      </c>
      <c r="E53" s="127">
        <v>148</v>
      </c>
      <c r="F53" s="127">
        <v>142</v>
      </c>
      <c r="G53" s="127">
        <v>54</v>
      </c>
      <c r="H53" s="139">
        <f t="shared" si="2"/>
        <v>0.36486486486486486</v>
      </c>
      <c r="I53" s="27" t="e">
        <f>E53-#REF!</f>
        <v>#REF!</v>
      </c>
      <c r="J53" s="28">
        <f t="shared" si="9"/>
        <v>6269</v>
      </c>
      <c r="K53" s="28">
        <f t="shared" si="8"/>
        <v>316935597.6666667</v>
      </c>
      <c r="L53" s="29">
        <v>5189</v>
      </c>
      <c r="M53" s="55">
        <v>206945276</v>
      </c>
      <c r="N53" s="55">
        <v>6130</v>
      </c>
      <c r="O53" s="55">
        <v>308204457</v>
      </c>
      <c r="P53" s="55">
        <v>7488</v>
      </c>
      <c r="Q53" s="55">
        <v>435657060</v>
      </c>
      <c r="R53" s="54">
        <v>15</v>
      </c>
      <c r="S53" s="37">
        <f t="shared" si="7"/>
        <v>42.358108108108105</v>
      </c>
      <c r="T53" s="37" t="e">
        <f>J53/#REF!</f>
        <v>#REF!</v>
      </c>
      <c r="U53" s="119">
        <f t="shared" si="3"/>
        <v>68.16</v>
      </c>
      <c r="V53" s="99" t="s">
        <v>40</v>
      </c>
      <c r="W53" s="54" t="e">
        <f>J53/#REF!</f>
        <v>#REF!</v>
      </c>
      <c r="X53" s="73">
        <f t="shared" si="4"/>
        <v>14.159999999999997</v>
      </c>
    </row>
    <row r="54" spans="1:24" ht="19.5" customHeight="1">
      <c r="A54" s="23">
        <v>54</v>
      </c>
      <c r="B54" s="24">
        <v>10</v>
      </c>
      <c r="C54" s="25" t="s">
        <v>67</v>
      </c>
      <c r="D54" s="54">
        <v>14</v>
      </c>
      <c r="E54" s="127">
        <v>185</v>
      </c>
      <c r="F54" s="127">
        <v>181</v>
      </c>
      <c r="G54" s="127">
        <v>76</v>
      </c>
      <c r="H54" s="139">
        <f t="shared" si="2"/>
        <v>0.41081081081081083</v>
      </c>
      <c r="I54" s="27" t="e">
        <f>E54-#REF!</f>
        <v>#REF!</v>
      </c>
      <c r="J54" s="28">
        <f t="shared" si="9"/>
        <v>9109.666666666666</v>
      </c>
      <c r="K54" s="28">
        <f t="shared" si="8"/>
        <v>240139834637.33334</v>
      </c>
      <c r="L54" s="29">
        <v>9859</v>
      </c>
      <c r="M54" s="29">
        <v>235415972000</v>
      </c>
      <c r="N54" s="29">
        <v>8674</v>
      </c>
      <c r="O54" s="29">
        <v>236441573000</v>
      </c>
      <c r="P54" s="29">
        <v>8796</v>
      </c>
      <c r="Q54" s="29">
        <v>248561958912</v>
      </c>
      <c r="R54" s="26">
        <v>22</v>
      </c>
      <c r="S54" s="37">
        <f t="shared" si="7"/>
        <v>49.24144144144144</v>
      </c>
      <c r="T54" s="37" t="e">
        <f>J54/#REF!</f>
        <v>#REF!</v>
      </c>
      <c r="U54" s="119">
        <f t="shared" si="3"/>
        <v>86.88</v>
      </c>
      <c r="V54" s="99" t="s">
        <v>40</v>
      </c>
      <c r="W54" s="26" t="e">
        <f>J54/#REF!</f>
        <v>#REF!</v>
      </c>
      <c r="X54" s="73">
        <f t="shared" si="4"/>
        <v>10.879999999999995</v>
      </c>
    </row>
    <row r="55" spans="1:24" ht="19.5" customHeight="1">
      <c r="A55" s="23">
        <v>62</v>
      </c>
      <c r="B55" s="24">
        <v>26</v>
      </c>
      <c r="C55" s="25" t="s">
        <v>83</v>
      </c>
      <c r="D55" s="54">
        <v>9</v>
      </c>
      <c r="E55" s="127">
        <v>112</v>
      </c>
      <c r="F55" s="127">
        <v>106</v>
      </c>
      <c r="G55" s="127">
        <v>48</v>
      </c>
      <c r="H55" s="139">
        <f t="shared" si="2"/>
        <v>0.42857142857142855</v>
      </c>
      <c r="I55" s="27" t="e">
        <f>E55-#REF!</f>
        <v>#REF!</v>
      </c>
      <c r="J55" s="28">
        <f t="shared" si="9"/>
        <v>3280</v>
      </c>
      <c r="K55" s="28">
        <f t="shared" si="8"/>
        <v>83604630.66666667</v>
      </c>
      <c r="L55" s="29">
        <v>2888</v>
      </c>
      <c r="M55" s="55">
        <v>83465867</v>
      </c>
      <c r="N55" s="55">
        <v>3359</v>
      </c>
      <c r="O55" s="55">
        <v>64341024</v>
      </c>
      <c r="P55" s="55">
        <v>3593</v>
      </c>
      <c r="Q55" s="55">
        <v>103007001</v>
      </c>
      <c r="R55" s="26" t="s">
        <v>63</v>
      </c>
      <c r="S55" s="37">
        <f t="shared" si="7"/>
        <v>29.285714285714285</v>
      </c>
      <c r="T55" s="37" t="e">
        <f>J55/#REF!</f>
        <v>#REF!</v>
      </c>
      <c r="U55" s="119">
        <f t="shared" si="3"/>
        <v>50.879999999999995</v>
      </c>
      <c r="V55" s="99" t="s">
        <v>40</v>
      </c>
      <c r="W55" s="26" t="e">
        <f>J55/#REF!</f>
        <v>#REF!</v>
      </c>
      <c r="X55" s="73">
        <f t="shared" si="4"/>
        <v>2.8799999999999955</v>
      </c>
    </row>
    <row r="56" spans="1:24" ht="19.5" customHeight="1">
      <c r="A56" s="23">
        <v>8</v>
      </c>
      <c r="B56" s="33">
        <v>13</v>
      </c>
      <c r="C56" s="25" t="s">
        <v>52</v>
      </c>
      <c r="D56" s="54">
        <v>11</v>
      </c>
      <c r="E56" s="127">
        <v>134</v>
      </c>
      <c r="F56" s="127">
        <v>131</v>
      </c>
      <c r="G56" s="127">
        <v>48</v>
      </c>
      <c r="H56" s="139">
        <f t="shared" si="2"/>
        <v>0.3582089552238806</v>
      </c>
      <c r="I56" s="27" t="e">
        <f>E56-#REF!</f>
        <v>#REF!</v>
      </c>
      <c r="J56" s="28">
        <f t="shared" si="9"/>
        <v>8698.333333333334</v>
      </c>
      <c r="K56" s="28">
        <f t="shared" si="8"/>
        <v>436057493</v>
      </c>
      <c r="L56" s="29">
        <v>7789</v>
      </c>
      <c r="M56" s="29">
        <v>307400071</v>
      </c>
      <c r="N56" s="29">
        <v>8844</v>
      </c>
      <c r="O56" s="29">
        <v>399512350</v>
      </c>
      <c r="P56" s="29">
        <v>9462</v>
      </c>
      <c r="Q56" s="29">
        <v>601260058</v>
      </c>
      <c r="R56" s="26">
        <v>43</v>
      </c>
      <c r="S56" s="37">
        <f t="shared" si="7"/>
        <v>64.9129353233831</v>
      </c>
      <c r="T56" s="37" t="e">
        <f>J56/#REF!</f>
        <v>#REF!</v>
      </c>
      <c r="U56" s="119">
        <f t="shared" si="3"/>
        <v>65.5</v>
      </c>
      <c r="V56" s="99" t="s">
        <v>25</v>
      </c>
      <c r="W56" s="36" t="e">
        <f>J56/#REF!</f>
        <v>#REF!</v>
      </c>
      <c r="X56" s="73">
        <f t="shared" si="4"/>
        <v>17.5</v>
      </c>
    </row>
    <row r="57" spans="1:24" ht="19.5" customHeight="1">
      <c r="A57" s="23">
        <v>6</v>
      </c>
      <c r="B57" s="24">
        <v>8</v>
      </c>
      <c r="C57" s="25" t="s">
        <v>65</v>
      </c>
      <c r="D57" s="54">
        <v>12</v>
      </c>
      <c r="E57" s="127">
        <v>134</v>
      </c>
      <c r="F57" s="127">
        <v>134</v>
      </c>
      <c r="G57" s="127">
        <v>48</v>
      </c>
      <c r="H57" s="139">
        <f t="shared" si="2"/>
        <v>0.3582089552238806</v>
      </c>
      <c r="I57" s="27" t="e">
        <f>E57-#REF!</f>
        <v>#REF!</v>
      </c>
      <c r="J57" s="28">
        <f t="shared" si="9"/>
        <v>6908.666666666667</v>
      </c>
      <c r="K57" s="28">
        <f t="shared" si="8"/>
        <v>65403292</v>
      </c>
      <c r="L57" s="29">
        <v>7026</v>
      </c>
      <c r="M57" s="29">
        <v>50367494</v>
      </c>
      <c r="N57" s="29">
        <v>6923</v>
      </c>
      <c r="O57" s="29">
        <v>74361127</v>
      </c>
      <c r="P57" s="29">
        <v>6777</v>
      </c>
      <c r="Q57" s="29">
        <v>71481255</v>
      </c>
      <c r="R57" s="26"/>
      <c r="S57" s="37">
        <f t="shared" si="7"/>
        <v>51.55721393034826</v>
      </c>
      <c r="T57" s="37" t="e">
        <f>J57/#REF!</f>
        <v>#REF!</v>
      </c>
      <c r="U57" s="119">
        <f t="shared" si="3"/>
        <v>64.32</v>
      </c>
      <c r="V57" s="99" t="s">
        <v>40</v>
      </c>
      <c r="W57" s="26" t="e">
        <f>J57/#REF!</f>
        <v>#REF!</v>
      </c>
      <c r="X57" s="73">
        <f t="shared" si="4"/>
        <v>16.319999999999993</v>
      </c>
    </row>
    <row r="58" spans="1:24" ht="19.5" customHeight="1">
      <c r="A58" s="23">
        <v>10</v>
      </c>
      <c r="B58" s="33">
        <v>3</v>
      </c>
      <c r="C58" s="25" t="s">
        <v>27</v>
      </c>
      <c r="D58" s="54">
        <v>9</v>
      </c>
      <c r="E58" s="127">
        <v>177</v>
      </c>
      <c r="F58" s="127">
        <v>175</v>
      </c>
      <c r="G58" s="127">
        <v>66</v>
      </c>
      <c r="H58" s="139">
        <f t="shared" si="2"/>
        <v>0.3728813559322034</v>
      </c>
      <c r="I58" s="27" t="e">
        <f>E58-#REF!</f>
        <v>#REF!</v>
      </c>
      <c r="J58" s="28">
        <f t="shared" si="9"/>
        <v>25857</v>
      </c>
      <c r="K58" s="28">
        <f t="shared" si="8"/>
        <v>970801170.3333334</v>
      </c>
      <c r="L58" s="29">
        <v>22752</v>
      </c>
      <c r="M58" s="29">
        <v>640973848</v>
      </c>
      <c r="N58" s="29">
        <v>24627</v>
      </c>
      <c r="O58" s="29">
        <v>892906605</v>
      </c>
      <c r="P58" s="29">
        <v>30192</v>
      </c>
      <c r="Q58" s="29">
        <v>1378523058</v>
      </c>
      <c r="R58" s="26">
        <v>23</v>
      </c>
      <c r="S58" s="37">
        <f t="shared" si="7"/>
        <v>146.08474576271186</v>
      </c>
      <c r="T58" s="37" t="e">
        <f>J58/#REF!</f>
        <v>#REF!</v>
      </c>
      <c r="U58" s="119">
        <f t="shared" si="3"/>
        <v>87.5</v>
      </c>
      <c r="V58" s="99" t="s">
        <v>25</v>
      </c>
      <c r="W58" s="26" t="e">
        <f>J58/#REF!</f>
        <v>#REF!</v>
      </c>
      <c r="X58" s="73">
        <f t="shared" si="4"/>
        <v>21.5</v>
      </c>
    </row>
    <row r="59" spans="1:24" ht="19.5" customHeight="1">
      <c r="A59" s="23">
        <v>52</v>
      </c>
      <c r="B59" s="24">
        <v>6</v>
      </c>
      <c r="C59" s="25" t="s">
        <v>62</v>
      </c>
      <c r="D59" s="54">
        <v>8</v>
      </c>
      <c r="E59" s="127">
        <v>110</v>
      </c>
      <c r="F59" s="127">
        <v>104</v>
      </c>
      <c r="G59" s="127">
        <v>45</v>
      </c>
      <c r="H59" s="139">
        <f t="shared" si="2"/>
        <v>0.4090909090909091</v>
      </c>
      <c r="I59" s="27" t="e">
        <f>E59-#REF!</f>
        <v>#REF!</v>
      </c>
      <c r="J59" s="28">
        <f t="shared" si="9"/>
        <v>6096.666666666667</v>
      </c>
      <c r="K59" s="28">
        <f t="shared" si="8"/>
        <v>150166488.33333334</v>
      </c>
      <c r="L59" s="29">
        <v>5932</v>
      </c>
      <c r="M59" s="29">
        <v>62710192</v>
      </c>
      <c r="N59" s="29">
        <v>6045</v>
      </c>
      <c r="O59" s="29">
        <v>150833667</v>
      </c>
      <c r="P59" s="29">
        <v>6313</v>
      </c>
      <c r="Q59" s="29">
        <v>236955606</v>
      </c>
      <c r="R59" s="26" t="s">
        <v>63</v>
      </c>
      <c r="S59" s="37">
        <f t="shared" si="7"/>
        <v>55.42424242424243</v>
      </c>
      <c r="T59" s="37" t="e">
        <f>J59/#REF!</f>
        <v>#REF!</v>
      </c>
      <c r="U59" s="119">
        <f t="shared" si="3"/>
        <v>49.92</v>
      </c>
      <c r="V59" s="99" t="s">
        <v>40</v>
      </c>
      <c r="W59" s="26" t="e">
        <f>J59/#REF!</f>
        <v>#REF!</v>
      </c>
      <c r="X59" s="73">
        <f t="shared" si="4"/>
        <v>4.920000000000002</v>
      </c>
    </row>
    <row r="60" spans="1:24" ht="19.5" customHeight="1">
      <c r="A60" s="23">
        <v>47</v>
      </c>
      <c r="B60" s="33">
        <v>8</v>
      </c>
      <c r="C60" s="25" t="s">
        <v>47</v>
      </c>
      <c r="D60" s="54">
        <v>9</v>
      </c>
      <c r="E60" s="127">
        <v>136</v>
      </c>
      <c r="F60" s="127">
        <v>129</v>
      </c>
      <c r="G60" s="127">
        <v>59</v>
      </c>
      <c r="H60" s="139">
        <f t="shared" si="2"/>
        <v>0.4338235294117647</v>
      </c>
      <c r="I60" s="27" t="e">
        <f>E60-#REF!</f>
        <v>#REF!</v>
      </c>
      <c r="J60" s="28">
        <f t="shared" si="9"/>
        <v>10184.333333333334</v>
      </c>
      <c r="K60" s="28">
        <f t="shared" si="8"/>
        <v>194296885666.66666</v>
      </c>
      <c r="L60" s="29">
        <v>9872</v>
      </c>
      <c r="M60" s="29">
        <v>186933879000</v>
      </c>
      <c r="N60" s="29">
        <v>9922</v>
      </c>
      <c r="O60" s="29">
        <v>189127734000</v>
      </c>
      <c r="P60" s="29">
        <v>10759</v>
      </c>
      <c r="Q60" s="29">
        <v>206829044000</v>
      </c>
      <c r="R60" s="26"/>
      <c r="S60" s="37">
        <f t="shared" si="7"/>
        <v>74.88480392156863</v>
      </c>
      <c r="T60" s="37" t="e">
        <f>J60/#REF!</f>
        <v>#REF!</v>
      </c>
      <c r="U60" s="119">
        <f t="shared" si="3"/>
        <v>64.5</v>
      </c>
      <c r="V60" s="99" t="s">
        <v>25</v>
      </c>
      <c r="W60" s="36" t="e">
        <f>J60/#REF!</f>
        <v>#REF!</v>
      </c>
      <c r="X60" s="73">
        <f t="shared" si="4"/>
        <v>5.5</v>
      </c>
    </row>
    <row r="61" spans="1:24" ht="19.5" customHeight="1">
      <c r="A61" s="23">
        <v>55</v>
      </c>
      <c r="B61" s="24">
        <v>11</v>
      </c>
      <c r="C61" s="25" t="s">
        <v>68</v>
      </c>
      <c r="D61" s="54">
        <v>27</v>
      </c>
      <c r="E61" s="127">
        <v>300</v>
      </c>
      <c r="F61" s="127">
        <v>290</v>
      </c>
      <c r="G61" s="127">
        <v>124</v>
      </c>
      <c r="H61" s="139">
        <f t="shared" si="2"/>
        <v>0.41333333333333333</v>
      </c>
      <c r="I61" s="27" t="e">
        <f>E61-#REF!</f>
        <v>#REF!</v>
      </c>
      <c r="J61" s="28">
        <f t="shared" si="9"/>
        <v>12538.666666666666</v>
      </c>
      <c r="K61" s="28">
        <f t="shared" si="8"/>
        <v>237368213.66666666</v>
      </c>
      <c r="L61" s="29">
        <v>11836</v>
      </c>
      <c r="M61" s="29">
        <v>151180143</v>
      </c>
      <c r="N61" s="29">
        <v>12305</v>
      </c>
      <c r="O61" s="29">
        <v>207674743</v>
      </c>
      <c r="P61" s="29">
        <v>13475</v>
      </c>
      <c r="Q61" s="29">
        <v>353249755</v>
      </c>
      <c r="R61" s="26">
        <v>26</v>
      </c>
      <c r="S61" s="37">
        <v>50</v>
      </c>
      <c r="T61" s="37" t="e">
        <f>J61/#REF!</f>
        <v>#REF!</v>
      </c>
      <c r="U61" s="119">
        <f t="shared" si="3"/>
        <v>139.2</v>
      </c>
      <c r="V61" s="99" t="s">
        <v>40</v>
      </c>
      <c r="W61" s="26" t="e">
        <f>J61/#REF!</f>
        <v>#REF!</v>
      </c>
      <c r="X61" s="73">
        <f t="shared" si="4"/>
        <v>15.199999999999989</v>
      </c>
    </row>
    <row r="62" spans="1:24" ht="19.5" customHeight="1">
      <c r="A62" s="23">
        <v>1</v>
      </c>
      <c r="B62" s="24">
        <v>4</v>
      </c>
      <c r="C62" s="35" t="s">
        <v>28</v>
      </c>
      <c r="D62" s="54">
        <v>11</v>
      </c>
      <c r="E62" s="127">
        <v>212</v>
      </c>
      <c r="F62" s="127">
        <v>209</v>
      </c>
      <c r="G62" s="127">
        <v>73</v>
      </c>
      <c r="H62" s="139">
        <f t="shared" si="2"/>
        <v>0.3443396226415094</v>
      </c>
      <c r="I62" s="27" t="e">
        <f>E62-#REF!</f>
        <v>#REF!</v>
      </c>
      <c r="J62" s="28">
        <f t="shared" si="9"/>
        <v>26702</v>
      </c>
      <c r="K62" s="28">
        <f t="shared" si="8"/>
        <v>1049604522</v>
      </c>
      <c r="L62" s="29">
        <v>25920</v>
      </c>
      <c r="M62" s="29">
        <v>788318639</v>
      </c>
      <c r="N62" s="29">
        <v>26648</v>
      </c>
      <c r="O62" s="29">
        <v>981411640</v>
      </c>
      <c r="P62" s="29">
        <v>27538</v>
      </c>
      <c r="Q62" s="29">
        <v>1379083287</v>
      </c>
      <c r="R62" s="26">
        <v>25</v>
      </c>
      <c r="S62" s="37">
        <f aca="true" t="shared" si="10" ref="S62:S73">J62/E62</f>
        <v>125.95283018867924</v>
      </c>
      <c r="T62" s="37" t="e">
        <f>J62/#REF!</f>
        <v>#REF!</v>
      </c>
      <c r="U62" s="119">
        <f t="shared" si="3"/>
        <v>104.5</v>
      </c>
      <c r="V62" s="99" t="s">
        <v>25</v>
      </c>
      <c r="W62" s="26" t="e">
        <f>J62/#REF!</f>
        <v>#REF!</v>
      </c>
      <c r="X62" s="73">
        <f t="shared" si="4"/>
        <v>31.5</v>
      </c>
    </row>
    <row r="63" spans="1:24" ht="19.5" customHeight="1">
      <c r="A63" s="23">
        <v>44</v>
      </c>
      <c r="B63" s="33">
        <v>4</v>
      </c>
      <c r="C63" s="25" t="s">
        <v>43</v>
      </c>
      <c r="D63" s="54">
        <v>9</v>
      </c>
      <c r="E63" s="127">
        <v>128</v>
      </c>
      <c r="F63" s="127">
        <v>124</v>
      </c>
      <c r="G63" s="127">
        <v>56</v>
      </c>
      <c r="H63" s="139">
        <f t="shared" si="2"/>
        <v>0.4375</v>
      </c>
      <c r="I63" s="27" t="e">
        <f>E63-#REF!</f>
        <v>#REF!</v>
      </c>
      <c r="J63" s="28">
        <f t="shared" si="9"/>
        <v>10851.666666666666</v>
      </c>
      <c r="K63" s="28">
        <f t="shared" si="8"/>
        <v>1186952965.6666667</v>
      </c>
      <c r="L63" s="29">
        <v>9553</v>
      </c>
      <c r="M63" s="29">
        <v>738885335</v>
      </c>
      <c r="N63" s="29">
        <v>10754</v>
      </c>
      <c r="O63" s="29">
        <v>1156127997</v>
      </c>
      <c r="P63" s="29">
        <v>12248</v>
      </c>
      <c r="Q63" s="29">
        <v>1665845565</v>
      </c>
      <c r="R63" s="26">
        <v>8</v>
      </c>
      <c r="S63" s="37">
        <f t="shared" si="10"/>
        <v>84.77864583333333</v>
      </c>
      <c r="T63" s="37" t="e">
        <f>J63/#REF!</f>
        <v>#REF!</v>
      </c>
      <c r="U63" s="119">
        <f t="shared" si="3"/>
        <v>62</v>
      </c>
      <c r="V63" s="99" t="s">
        <v>25</v>
      </c>
      <c r="W63" s="26" t="e">
        <f>J63/#REF!</f>
        <v>#REF!</v>
      </c>
      <c r="X63" s="73">
        <f t="shared" si="4"/>
        <v>6</v>
      </c>
    </row>
    <row r="64" spans="1:24" ht="19.5" customHeight="1">
      <c r="A64" s="23">
        <v>5</v>
      </c>
      <c r="B64" s="24">
        <v>14</v>
      </c>
      <c r="C64" s="25" t="s">
        <v>38</v>
      </c>
      <c r="D64" s="54">
        <v>7</v>
      </c>
      <c r="E64" s="127">
        <v>127</v>
      </c>
      <c r="F64" s="127">
        <v>123</v>
      </c>
      <c r="G64" s="127">
        <v>45</v>
      </c>
      <c r="H64" s="139">
        <f t="shared" si="2"/>
        <v>0.3543307086614173</v>
      </c>
      <c r="I64" s="27" t="e">
        <f>E64-#REF!</f>
        <v>#REF!</v>
      </c>
      <c r="J64" s="28">
        <f t="shared" si="9"/>
        <v>11460.666666666666</v>
      </c>
      <c r="K64" s="28">
        <f t="shared" si="8"/>
        <v>1107533333333.3333</v>
      </c>
      <c r="L64" s="29">
        <v>11162</v>
      </c>
      <c r="M64" s="29">
        <v>1138500000000</v>
      </c>
      <c r="N64" s="29">
        <v>11906</v>
      </c>
      <c r="O64" s="29">
        <v>832900000000</v>
      </c>
      <c r="P64" s="29">
        <v>11314</v>
      </c>
      <c r="Q64" s="29">
        <v>1351200000000</v>
      </c>
      <c r="R64" s="26">
        <v>16</v>
      </c>
      <c r="S64" s="37">
        <f t="shared" si="10"/>
        <v>90.24146981627297</v>
      </c>
      <c r="T64" s="37" t="e">
        <f>J64/#REF!</f>
        <v>#REF!</v>
      </c>
      <c r="U64" s="119">
        <f t="shared" si="3"/>
        <v>61.5</v>
      </c>
      <c r="V64" s="99" t="s">
        <v>25</v>
      </c>
      <c r="W64" s="26" t="e">
        <f>J64/#REF!</f>
        <v>#REF!</v>
      </c>
      <c r="X64" s="73">
        <f t="shared" si="4"/>
        <v>16.5</v>
      </c>
    </row>
    <row r="65" spans="1:24" ht="19.5" customHeight="1">
      <c r="A65" s="23">
        <v>11</v>
      </c>
      <c r="B65" s="24">
        <v>1</v>
      </c>
      <c r="C65" s="25" t="s">
        <v>24</v>
      </c>
      <c r="D65" s="54">
        <v>30</v>
      </c>
      <c r="E65" s="127">
        <v>527</v>
      </c>
      <c r="F65" s="127">
        <v>516</v>
      </c>
      <c r="G65" s="127">
        <v>234</v>
      </c>
      <c r="H65" s="139">
        <f t="shared" si="2"/>
        <v>0.444022770398482</v>
      </c>
      <c r="I65" s="27" t="e">
        <f>E65-#REF!</f>
        <v>#REF!</v>
      </c>
      <c r="J65" s="28">
        <f t="shared" si="9"/>
        <v>32469.333333333332</v>
      </c>
      <c r="K65" s="28">
        <f t="shared" si="8"/>
        <v>3135684122.6666665</v>
      </c>
      <c r="L65" s="29">
        <v>32332</v>
      </c>
      <c r="M65" s="29">
        <v>2113916634</v>
      </c>
      <c r="N65" s="29">
        <v>31763</v>
      </c>
      <c r="O65" s="29">
        <v>2963282039</v>
      </c>
      <c r="P65" s="29">
        <v>33313</v>
      </c>
      <c r="Q65" s="29">
        <v>4329853695</v>
      </c>
      <c r="R65" s="26">
        <v>39</v>
      </c>
      <c r="S65" s="37">
        <f t="shared" si="10"/>
        <v>61.61163820366856</v>
      </c>
      <c r="T65" s="37" t="e">
        <f>J65/#REF!</f>
        <v>#REF!</v>
      </c>
      <c r="U65" s="119">
        <f t="shared" si="3"/>
        <v>258</v>
      </c>
      <c r="V65" s="99" t="s">
        <v>25</v>
      </c>
      <c r="W65" s="26" t="e">
        <f>J65/#REF!</f>
        <v>#REF!</v>
      </c>
      <c r="X65" s="73">
        <f t="shared" si="4"/>
        <v>24</v>
      </c>
    </row>
    <row r="66" spans="1:24" ht="19.5" customHeight="1">
      <c r="A66" s="23">
        <v>45</v>
      </c>
      <c r="B66" s="33">
        <v>6</v>
      </c>
      <c r="C66" s="25" t="s">
        <v>45</v>
      </c>
      <c r="D66" s="54">
        <v>15</v>
      </c>
      <c r="E66" s="127">
        <v>203</v>
      </c>
      <c r="F66" s="127">
        <v>203</v>
      </c>
      <c r="G66" s="127">
        <v>89</v>
      </c>
      <c r="H66" s="139">
        <f t="shared" si="2"/>
        <v>0.43842364532019706</v>
      </c>
      <c r="I66" s="27" t="e">
        <f>E66-#REF!</f>
        <v>#REF!</v>
      </c>
      <c r="J66" s="28">
        <f t="shared" si="9"/>
        <v>16020.333333333334</v>
      </c>
      <c r="K66" s="28">
        <f t="shared" si="8"/>
        <v>838575671.3333334</v>
      </c>
      <c r="L66" s="29">
        <v>15166</v>
      </c>
      <c r="M66" s="29">
        <v>430641340</v>
      </c>
      <c r="N66" s="29">
        <v>16091</v>
      </c>
      <c r="O66" s="29">
        <v>462047046</v>
      </c>
      <c r="P66" s="29">
        <v>16804</v>
      </c>
      <c r="Q66" s="29">
        <v>1623038628</v>
      </c>
      <c r="R66" s="26">
        <v>8</v>
      </c>
      <c r="S66" s="37">
        <f t="shared" si="10"/>
        <v>78.91789819376027</v>
      </c>
      <c r="T66" s="37" t="e">
        <f>J66/#REF!</f>
        <v>#REF!</v>
      </c>
      <c r="U66" s="119">
        <f t="shared" si="3"/>
        <v>101.5</v>
      </c>
      <c r="V66" s="99" t="s">
        <v>25</v>
      </c>
      <c r="W66" s="26" t="e">
        <f>J66/#REF!</f>
        <v>#REF!</v>
      </c>
      <c r="X66" s="73">
        <f t="shared" si="4"/>
        <v>12.5</v>
      </c>
    </row>
    <row r="67" spans="1:24" ht="19.5" customHeight="1">
      <c r="A67" s="23">
        <v>42</v>
      </c>
      <c r="B67" s="24">
        <v>2</v>
      </c>
      <c r="C67" s="25" t="s">
        <v>26</v>
      </c>
      <c r="D67" s="54">
        <v>24</v>
      </c>
      <c r="E67" s="127">
        <v>663</v>
      </c>
      <c r="F67" s="127">
        <v>618</v>
      </c>
      <c r="G67" s="127">
        <v>305</v>
      </c>
      <c r="H67" s="139">
        <f t="shared" si="2"/>
        <v>0.46003016591251883</v>
      </c>
      <c r="I67" s="27" t="e">
        <f>E67-#REF!</f>
        <v>#REF!</v>
      </c>
      <c r="J67" s="28">
        <f t="shared" si="9"/>
        <v>71540.05099999999</v>
      </c>
      <c r="K67" s="28">
        <f t="shared" si="8"/>
        <v>18720939899166</v>
      </c>
      <c r="L67" s="29">
        <v>68871</v>
      </c>
      <c r="M67" s="29">
        <v>15905986754000</v>
      </c>
      <c r="N67" s="29">
        <v>70862.961</v>
      </c>
      <c r="O67" s="29">
        <v>16344436994490</v>
      </c>
      <c r="P67" s="29">
        <v>74886.192</v>
      </c>
      <c r="Q67" s="29">
        <v>23912395949008</v>
      </c>
      <c r="R67" s="26">
        <v>45</v>
      </c>
      <c r="S67" s="37">
        <f t="shared" si="10"/>
        <v>107.90354600301659</v>
      </c>
      <c r="T67" s="37" t="e">
        <f>J67/#REF!</f>
        <v>#REF!</v>
      </c>
      <c r="U67" s="119">
        <f t="shared" si="3"/>
        <v>309</v>
      </c>
      <c r="V67" s="99" t="s">
        <v>25</v>
      </c>
      <c r="W67" s="26" t="e">
        <f>J67/#REF!</f>
        <v>#REF!</v>
      </c>
      <c r="X67" s="73">
        <f t="shared" si="4"/>
        <v>4</v>
      </c>
    </row>
    <row r="68" spans="1:24" ht="19.5" customHeight="1">
      <c r="A68" s="23">
        <v>43</v>
      </c>
      <c r="B68" s="24">
        <v>13</v>
      </c>
      <c r="C68" s="25" t="s">
        <v>37</v>
      </c>
      <c r="D68" s="54">
        <v>9</v>
      </c>
      <c r="E68" s="127">
        <v>121</v>
      </c>
      <c r="F68" s="127">
        <v>113</v>
      </c>
      <c r="G68" s="127">
        <v>55</v>
      </c>
      <c r="H68" s="139">
        <f t="shared" si="2"/>
        <v>0.45454545454545453</v>
      </c>
      <c r="I68" s="27" t="e">
        <f>E68-#REF!</f>
        <v>#REF!</v>
      </c>
      <c r="J68" s="28">
        <f t="shared" si="9"/>
        <v>11023.666666666666</v>
      </c>
      <c r="K68" s="28">
        <f t="shared" si="8"/>
        <v>431392032.3333333</v>
      </c>
      <c r="L68" s="29">
        <v>9246</v>
      </c>
      <c r="M68" s="29">
        <v>247223182</v>
      </c>
      <c r="N68" s="29">
        <v>9733</v>
      </c>
      <c r="O68" s="29">
        <v>396895391</v>
      </c>
      <c r="P68" s="29">
        <v>14092</v>
      </c>
      <c r="Q68" s="29">
        <v>650057524</v>
      </c>
      <c r="R68" s="26">
        <v>14</v>
      </c>
      <c r="S68" s="37">
        <f t="shared" si="10"/>
        <v>91.10468319559229</v>
      </c>
      <c r="T68" s="37" t="e">
        <f>J68/#REF!</f>
        <v>#REF!</v>
      </c>
      <c r="U68" s="119">
        <f t="shared" si="3"/>
        <v>56.5</v>
      </c>
      <c r="V68" s="99" t="s">
        <v>25</v>
      </c>
      <c r="W68" s="26" t="e">
        <f>J68/#REF!</f>
        <v>#REF!</v>
      </c>
      <c r="X68" s="73">
        <f t="shared" si="4"/>
        <v>1.5</v>
      </c>
    </row>
    <row r="69" spans="1:24" ht="19.5" customHeight="1">
      <c r="A69" s="23">
        <v>60</v>
      </c>
      <c r="B69" s="24">
        <v>24</v>
      </c>
      <c r="C69" s="25" t="s">
        <v>81</v>
      </c>
      <c r="D69" s="54">
        <v>9</v>
      </c>
      <c r="E69" s="127">
        <v>111</v>
      </c>
      <c r="F69" s="127">
        <v>111</v>
      </c>
      <c r="G69" s="127">
        <v>49</v>
      </c>
      <c r="H69" s="139">
        <f t="shared" si="2"/>
        <v>0.44144144144144143</v>
      </c>
      <c r="I69" s="27" t="e">
        <f>E69-#REF!</f>
        <v>#REF!</v>
      </c>
      <c r="J69" s="28">
        <f t="shared" si="9"/>
        <v>4004.6666666666665</v>
      </c>
      <c r="K69" s="28">
        <f t="shared" si="8"/>
        <v>199667606.66666666</v>
      </c>
      <c r="L69" s="29">
        <v>3791</v>
      </c>
      <c r="M69" s="55">
        <v>137614848</v>
      </c>
      <c r="N69" s="55">
        <v>3734</v>
      </c>
      <c r="O69" s="55">
        <v>185915464</v>
      </c>
      <c r="P69" s="55">
        <v>4489</v>
      </c>
      <c r="Q69" s="55">
        <v>275472508</v>
      </c>
      <c r="R69" s="26">
        <v>6</v>
      </c>
      <c r="S69" s="37">
        <f t="shared" si="10"/>
        <v>36.07807807807808</v>
      </c>
      <c r="T69" s="37" t="e">
        <f>J69/#REF!</f>
        <v>#REF!</v>
      </c>
      <c r="U69" s="119">
        <f t="shared" si="3"/>
        <v>53.28</v>
      </c>
      <c r="V69" s="99" t="s">
        <v>40</v>
      </c>
      <c r="W69" s="26" t="e">
        <f>J69/#REF!</f>
        <v>#REF!</v>
      </c>
      <c r="X69" s="73">
        <f t="shared" si="4"/>
        <v>4.280000000000001</v>
      </c>
    </row>
    <row r="70" spans="1:24" ht="19.5" customHeight="1">
      <c r="A70" s="23">
        <v>58</v>
      </c>
      <c r="B70" s="24">
        <v>16</v>
      </c>
      <c r="C70" s="25" t="s">
        <v>73</v>
      </c>
      <c r="D70" s="54">
        <v>7</v>
      </c>
      <c r="E70" s="127">
        <v>93</v>
      </c>
      <c r="F70" s="127">
        <v>90</v>
      </c>
      <c r="G70" s="127">
        <v>40</v>
      </c>
      <c r="H70" s="139">
        <f t="shared" si="2"/>
        <v>0.43010752688172044</v>
      </c>
      <c r="I70" s="27" t="e">
        <f>E70-#REF!</f>
        <v>#REF!</v>
      </c>
      <c r="J70" s="28">
        <f t="shared" si="9"/>
        <v>4183.666666666667</v>
      </c>
      <c r="K70" s="28">
        <f t="shared" si="8"/>
        <v>126196884</v>
      </c>
      <c r="L70" s="29">
        <v>4158</v>
      </c>
      <c r="M70" s="55">
        <v>105033795</v>
      </c>
      <c r="N70" s="55">
        <v>4107</v>
      </c>
      <c r="O70" s="55">
        <v>133729208</v>
      </c>
      <c r="P70" s="55">
        <v>4286</v>
      </c>
      <c r="Q70" s="55">
        <v>139827649</v>
      </c>
      <c r="R70" s="26">
        <v>5</v>
      </c>
      <c r="S70" s="37">
        <f t="shared" si="10"/>
        <v>44.98566308243728</v>
      </c>
      <c r="T70" s="37" t="e">
        <f>J70/#REF!</f>
        <v>#REF!</v>
      </c>
      <c r="U70" s="119">
        <f t="shared" si="3"/>
        <v>43.199999999999996</v>
      </c>
      <c r="V70" s="99" t="s">
        <v>40</v>
      </c>
      <c r="W70" s="26" t="e">
        <f>J70/#REF!</f>
        <v>#REF!</v>
      </c>
      <c r="X70" s="73">
        <f t="shared" si="4"/>
        <v>3.1999999999999957</v>
      </c>
    </row>
    <row r="71" spans="1:24" ht="19.5" customHeight="1">
      <c r="A71" s="23">
        <v>46</v>
      </c>
      <c r="B71" s="33">
        <v>7</v>
      </c>
      <c r="C71" s="25" t="s">
        <v>46</v>
      </c>
      <c r="D71" s="54">
        <v>8</v>
      </c>
      <c r="E71" s="127">
        <v>127</v>
      </c>
      <c r="F71" s="127">
        <v>126</v>
      </c>
      <c r="G71" s="127">
        <v>54</v>
      </c>
      <c r="H71" s="139">
        <f t="shared" si="2"/>
        <v>0.4251968503937008</v>
      </c>
      <c r="I71" s="27" t="e">
        <f>E71-#REF!</f>
        <v>#REF!</v>
      </c>
      <c r="J71" s="28">
        <v>9534</v>
      </c>
      <c r="K71" s="28">
        <f t="shared" si="8"/>
        <v>80286176333.33333</v>
      </c>
      <c r="L71" s="29">
        <v>6360.946999999999</v>
      </c>
      <c r="M71" s="29">
        <v>58924955000</v>
      </c>
      <c r="N71" s="29">
        <v>6316.999</v>
      </c>
      <c r="O71" s="29">
        <v>83159935000</v>
      </c>
      <c r="P71" s="29">
        <v>6868.382</v>
      </c>
      <c r="Q71" s="29">
        <v>98773639000</v>
      </c>
      <c r="R71" s="26">
        <v>15</v>
      </c>
      <c r="S71" s="37">
        <f t="shared" si="10"/>
        <v>75.07086614173228</v>
      </c>
      <c r="T71" s="37" t="e">
        <f>J71/#REF!</f>
        <v>#REF!</v>
      </c>
      <c r="U71" s="119">
        <f t="shared" si="3"/>
        <v>63</v>
      </c>
      <c r="V71" s="99" t="s">
        <v>25</v>
      </c>
      <c r="W71" s="26" t="e">
        <f>J71/#REF!</f>
        <v>#REF!</v>
      </c>
      <c r="X71" s="73">
        <f t="shared" si="4"/>
        <v>9</v>
      </c>
    </row>
    <row r="72" spans="1:24" ht="19.5" customHeight="1">
      <c r="A72" s="23">
        <v>28</v>
      </c>
      <c r="B72" s="24">
        <v>4</v>
      </c>
      <c r="C72" s="25" t="s">
        <v>60</v>
      </c>
      <c r="D72" s="54">
        <v>9</v>
      </c>
      <c r="E72" s="127">
        <v>115</v>
      </c>
      <c r="F72" s="127">
        <v>115</v>
      </c>
      <c r="G72" s="127">
        <v>46</v>
      </c>
      <c r="H72" s="139">
        <f t="shared" si="2"/>
        <v>0.4</v>
      </c>
      <c r="I72" s="27" t="e">
        <f>E72-#REF!</f>
        <v>#REF!</v>
      </c>
      <c r="J72" s="28">
        <f>(L72+N72+P72)/3</f>
        <v>6713.666666666667</v>
      </c>
      <c r="K72" s="28">
        <f t="shared" si="8"/>
        <v>247979513.66666666</v>
      </c>
      <c r="L72" s="29">
        <v>6654</v>
      </c>
      <c r="M72" s="29">
        <v>172214872</v>
      </c>
      <c r="N72" s="29">
        <v>6401</v>
      </c>
      <c r="O72" s="29">
        <v>226093329</v>
      </c>
      <c r="P72" s="29">
        <v>7086</v>
      </c>
      <c r="Q72" s="29">
        <v>345630340</v>
      </c>
      <c r="R72" s="26">
        <v>14</v>
      </c>
      <c r="S72" s="37">
        <f t="shared" si="10"/>
        <v>58.379710144927536</v>
      </c>
      <c r="T72" s="37" t="e">
        <f>J72/#REF!</f>
        <v>#REF!</v>
      </c>
      <c r="U72" s="119">
        <f t="shared" si="3"/>
        <v>55.199999999999996</v>
      </c>
      <c r="V72" s="99" t="s">
        <v>40</v>
      </c>
      <c r="W72" s="26" t="e">
        <f>J72/#REF!</f>
        <v>#REF!</v>
      </c>
      <c r="X72" s="73">
        <f t="shared" si="4"/>
        <v>9.199999999999996</v>
      </c>
    </row>
    <row r="73" spans="1:24" ht="19.5" customHeight="1">
      <c r="A73" s="23">
        <v>59</v>
      </c>
      <c r="B73" s="24">
        <v>18</v>
      </c>
      <c r="C73" s="35" t="s">
        <v>75</v>
      </c>
      <c r="D73" s="54">
        <v>9</v>
      </c>
      <c r="E73" s="127">
        <v>116</v>
      </c>
      <c r="F73" s="127">
        <v>116</v>
      </c>
      <c r="G73" s="127">
        <v>50</v>
      </c>
      <c r="H73" s="139">
        <f t="shared" si="2"/>
        <v>0.43103448275862066</v>
      </c>
      <c r="I73" s="27" t="e">
        <f>E73-#REF!</f>
        <v>#REF!</v>
      </c>
      <c r="J73" s="28">
        <f>(L73+N73+P73)/3</f>
        <v>4898</v>
      </c>
      <c r="K73" s="28">
        <f t="shared" si="8"/>
        <v>43534293</v>
      </c>
      <c r="L73" s="29">
        <v>4610</v>
      </c>
      <c r="M73" s="55">
        <v>30988061</v>
      </c>
      <c r="N73" s="55">
        <v>4701</v>
      </c>
      <c r="O73" s="55">
        <v>38542134</v>
      </c>
      <c r="P73" s="55">
        <v>5383</v>
      </c>
      <c r="Q73" s="55">
        <v>61072684</v>
      </c>
      <c r="R73" s="26"/>
      <c r="S73" s="37">
        <f t="shared" si="10"/>
        <v>42.224137931034484</v>
      </c>
      <c r="T73" s="37" t="e">
        <f>J73/#REF!</f>
        <v>#REF!</v>
      </c>
      <c r="U73" s="119">
        <f t="shared" si="3"/>
        <v>55.68</v>
      </c>
      <c r="V73" s="99" t="s">
        <v>40</v>
      </c>
      <c r="W73" s="26" t="e">
        <f>J73/#REF!</f>
        <v>#REF!</v>
      </c>
      <c r="X73" s="73">
        <f t="shared" si="4"/>
        <v>5.68</v>
      </c>
    </row>
    <row r="74" spans="1:24" ht="19.5" customHeight="1">
      <c r="A74" s="38">
        <v>64</v>
      </c>
      <c r="B74" s="59"/>
      <c r="C74" s="39" t="s">
        <v>95</v>
      </c>
      <c r="D74" s="110"/>
      <c r="E74" s="34"/>
      <c r="F74" s="118"/>
      <c r="G74" s="118"/>
      <c r="H74" s="110"/>
      <c r="I74" s="41"/>
      <c r="J74" s="42"/>
      <c r="K74" s="42"/>
      <c r="L74" s="43"/>
      <c r="M74" s="60"/>
      <c r="N74" s="60"/>
      <c r="O74" s="60"/>
      <c r="P74" s="60"/>
      <c r="Q74" s="60"/>
      <c r="R74" s="40"/>
      <c r="S74" s="44"/>
      <c r="T74" s="44"/>
      <c r="U74" s="44"/>
      <c r="V74" s="104"/>
      <c r="W74" s="40"/>
      <c r="X74" s="84"/>
    </row>
    <row r="75" spans="1:24" s="32" customFormat="1" ht="21.75" customHeight="1" thickBot="1">
      <c r="A75" s="61"/>
      <c r="B75" s="62"/>
      <c r="C75" s="63" t="s">
        <v>93</v>
      </c>
      <c r="D75" s="105">
        <f>SUM(D11:D74)</f>
        <v>710</v>
      </c>
      <c r="E75" s="105">
        <f aca="true" t="shared" si="11" ref="E75:X75">SUM(E11:E74)</f>
        <v>9743</v>
      </c>
      <c r="F75" s="105">
        <f t="shared" si="11"/>
        <v>9485</v>
      </c>
      <c r="G75" s="105">
        <f t="shared" si="11"/>
        <v>3948</v>
      </c>
      <c r="H75" s="105"/>
      <c r="I75" s="105" t="e">
        <f t="shared" si="11"/>
        <v>#REF!</v>
      </c>
      <c r="J75" s="105">
        <f t="shared" si="11"/>
        <v>662738.3843333333</v>
      </c>
      <c r="K75" s="105">
        <f t="shared" si="11"/>
        <v>24759501085030.465</v>
      </c>
      <c r="L75" s="105">
        <f t="shared" si="11"/>
        <v>622290.947</v>
      </c>
      <c r="M75" s="105">
        <f t="shared" si="11"/>
        <v>20244847945558</v>
      </c>
      <c r="N75" s="105">
        <f t="shared" si="11"/>
        <v>640790.96</v>
      </c>
      <c r="O75" s="105">
        <f t="shared" si="11"/>
        <v>21337924091458.562</v>
      </c>
      <c r="P75" s="105">
        <f t="shared" si="11"/>
        <v>711645.574</v>
      </c>
      <c r="Q75" s="105">
        <f t="shared" si="11"/>
        <v>32695731218074.832</v>
      </c>
      <c r="R75" s="105">
        <f t="shared" si="11"/>
        <v>1031</v>
      </c>
      <c r="S75" s="105">
        <f t="shared" si="11"/>
        <v>3935.2372926170233</v>
      </c>
      <c r="T75" s="105" t="e">
        <f t="shared" si="11"/>
        <v>#REF!</v>
      </c>
      <c r="U75" s="105">
        <f t="shared" si="11"/>
        <v>4652.660000000001</v>
      </c>
      <c r="V75" s="105"/>
      <c r="W75" s="105" t="e">
        <f t="shared" si="11"/>
        <v>#REF!</v>
      </c>
      <c r="X75" s="105">
        <f t="shared" si="11"/>
        <v>704.6599999999997</v>
      </c>
    </row>
    <row r="76" spans="1:24" ht="10.5" customHeight="1" thickTop="1">
      <c r="A76" s="64"/>
      <c r="B76" s="64"/>
      <c r="C76" s="65"/>
      <c r="D76" s="111"/>
      <c r="E76" s="114"/>
      <c r="F76" s="114"/>
      <c r="G76" s="114"/>
      <c r="H76" s="111"/>
      <c r="I76" s="67"/>
      <c r="J76" s="68"/>
      <c r="K76" s="68"/>
      <c r="L76" s="64"/>
      <c r="M76" s="64"/>
      <c r="N76" s="64"/>
      <c r="O76" s="64"/>
      <c r="P76" s="64"/>
      <c r="Q76" s="64"/>
      <c r="R76" s="64"/>
      <c r="S76" s="69"/>
      <c r="T76" s="69"/>
      <c r="U76" s="69"/>
      <c r="V76" s="106"/>
      <c r="W76" s="64"/>
      <c r="X76" s="66"/>
    </row>
    <row r="78" spans="19:24" ht="15.75">
      <c r="S78" s="229"/>
      <c r="T78" s="229"/>
      <c r="U78" s="229"/>
      <c r="V78" s="229"/>
      <c r="W78" s="229"/>
      <c r="X78" s="229"/>
    </row>
    <row r="79" spans="19:24" ht="18.75">
      <c r="S79" s="70"/>
      <c r="T79" s="70"/>
      <c r="U79" s="70"/>
      <c r="V79" s="107"/>
      <c r="W79" s="71"/>
      <c r="X79" s="72"/>
    </row>
    <row r="80" spans="19:24" ht="18.75">
      <c r="S80" s="70"/>
      <c r="T80" s="70"/>
      <c r="U80" s="70"/>
      <c r="V80" s="107"/>
      <c r="W80" s="71"/>
      <c r="X80" s="72"/>
    </row>
    <row r="81" spans="19:24" ht="14.25" customHeight="1">
      <c r="S81" s="70"/>
      <c r="T81" s="70"/>
      <c r="U81" s="70"/>
      <c r="V81" s="107"/>
      <c r="W81" s="71"/>
      <c r="X81" s="72"/>
    </row>
    <row r="82" spans="19:24" ht="18.75">
      <c r="S82" s="70"/>
      <c r="T82" s="70"/>
      <c r="U82" s="70"/>
      <c r="V82" s="107"/>
      <c r="W82" s="71"/>
      <c r="X82" s="72"/>
    </row>
    <row r="83" spans="19:24" ht="18.75">
      <c r="S83" s="70"/>
      <c r="T83" s="70"/>
      <c r="U83" s="70"/>
      <c r="V83" s="107"/>
      <c r="W83" s="71"/>
      <c r="X83" s="72"/>
    </row>
    <row r="84" spans="19:24" ht="18.75">
      <c r="S84" s="230"/>
      <c r="T84" s="230"/>
      <c r="U84" s="230"/>
      <c r="V84" s="230"/>
      <c r="W84" s="230"/>
      <c r="X84" s="230"/>
    </row>
    <row r="85" spans="19:24" ht="18.75">
      <c r="S85" s="70"/>
      <c r="T85" s="70"/>
      <c r="U85" s="70"/>
      <c r="V85" s="107"/>
      <c r="W85" s="71"/>
      <c r="X85" s="72"/>
    </row>
    <row r="136" spans="2:9" ht="15.75">
      <c r="B136" s="3">
        <v>25</v>
      </c>
      <c r="C136" s="5" t="s">
        <v>94</v>
      </c>
      <c r="E136" s="115">
        <v>135</v>
      </c>
      <c r="I136" s="6" t="e">
        <f>E136-#REF!</f>
        <v>#REF!</v>
      </c>
    </row>
  </sheetData>
  <sheetProtection/>
  <mergeCells count="28">
    <mergeCell ref="S78:X78"/>
    <mergeCell ref="S84:X84"/>
    <mergeCell ref="F7:F9"/>
    <mergeCell ref="G7:G9"/>
    <mergeCell ref="U7:U9"/>
    <mergeCell ref="W7:W9"/>
    <mergeCell ref="T7:T9"/>
    <mergeCell ref="V7:V9"/>
    <mergeCell ref="L8:M8"/>
    <mergeCell ref="N8:O8"/>
    <mergeCell ref="X7:X9"/>
    <mergeCell ref="A5:X5"/>
    <mergeCell ref="A7:A9"/>
    <mergeCell ref="B7:B9"/>
    <mergeCell ref="C7:C9"/>
    <mergeCell ref="H7:H9"/>
    <mergeCell ref="I7:I9"/>
    <mergeCell ref="R7:R9"/>
    <mergeCell ref="S7:S9"/>
    <mergeCell ref="D7:D9"/>
    <mergeCell ref="A1:E1"/>
    <mergeCell ref="A2:X2"/>
    <mergeCell ref="A3:X3"/>
    <mergeCell ref="A4:X4"/>
    <mergeCell ref="E7:E9"/>
    <mergeCell ref="J7:J9"/>
    <mergeCell ref="L7:Q7"/>
    <mergeCell ref="P8:Q8"/>
  </mergeCells>
  <printOptions/>
  <pageMargins left="0.25" right="0" top="0.5" bottom="0.25" header="0.25" footer="0.25"/>
  <pageSetup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5"/>
  <sheetViews>
    <sheetView workbookViewId="0" topLeftCell="A1">
      <pane ySplit="9" topLeftCell="BM10" activePane="bottomLeft" state="frozen"/>
      <selection pane="topLeft" activeCell="A1" sqref="A1"/>
      <selection pane="bottomLeft" activeCell="O42" sqref="O42"/>
    </sheetView>
  </sheetViews>
  <sheetFormatPr defaultColWidth="9.00390625" defaultRowHeight="15.75"/>
  <cols>
    <col min="1" max="1" width="3.25390625" style="3" customWidth="1"/>
    <col min="2" max="2" width="13.125" style="5" customWidth="1"/>
    <col min="3" max="3" width="4.25390625" style="134" customWidth="1"/>
    <col min="4" max="4" width="6.00390625" style="115" customWidth="1"/>
    <col min="5" max="5" width="6.00390625" style="138" customWidth="1"/>
    <col min="6" max="6" width="5.625" style="138" customWidth="1"/>
    <col min="7" max="7" width="7.25390625" style="134" customWidth="1"/>
    <col min="8" max="8" width="8.375" style="8" customWidth="1"/>
    <col min="9" max="9" width="12.375" style="7" customWidth="1"/>
    <col min="10" max="10" width="7.625" style="3" customWidth="1"/>
    <col min="11" max="11" width="11.75390625" style="3" customWidth="1"/>
    <col min="12" max="12" width="7.50390625" style="3" customWidth="1"/>
    <col min="13" max="13" width="11.25390625" style="3" customWidth="1"/>
    <col min="14" max="14" width="5.125" style="8" customWidth="1"/>
    <col min="15" max="15" width="7.25390625" style="8" customWidth="1"/>
    <col min="16" max="16" width="5.875" style="8" customWidth="1"/>
    <col min="17" max="17" width="7.00390625" style="95" customWidth="1"/>
    <col min="18" max="18" width="8.25390625" style="3" hidden="1" customWidth="1"/>
    <col min="19" max="19" width="6.00390625" style="2" customWidth="1"/>
    <col min="20" max="16384" width="9.00390625" style="4" customWidth="1"/>
  </cols>
  <sheetData>
    <row r="1" spans="1:13" ht="15" customHeight="1">
      <c r="A1" s="208" t="s">
        <v>0</v>
      </c>
      <c r="B1" s="208"/>
      <c r="C1" s="208"/>
      <c r="D1" s="208"/>
      <c r="E1" s="135"/>
      <c r="F1" s="135"/>
      <c r="I1" s="8"/>
      <c r="J1" s="8"/>
      <c r="K1" s="8"/>
      <c r="L1" s="8"/>
      <c r="M1" s="8"/>
    </row>
    <row r="2" spans="1:19" ht="18" customHeight="1">
      <c r="A2" s="196" t="s">
        <v>96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ht="18" customHeight="1">
      <c r="A3" s="196" t="s">
        <v>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</row>
    <row r="4" spans="1:19" ht="20.25" customHeight="1">
      <c r="A4" s="198" t="s">
        <v>97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</row>
    <row r="5" spans="1:19" ht="20.25" customHeight="1">
      <c r="A5" s="198" t="s">
        <v>98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</row>
    <row r="6" spans="1:19" ht="16.5" thickBot="1">
      <c r="A6" s="9"/>
      <c r="B6" s="10"/>
      <c r="C6" s="128"/>
      <c r="D6" s="113"/>
      <c r="E6" s="136"/>
      <c r="F6" s="136"/>
      <c r="G6" s="128"/>
      <c r="H6" s="13"/>
      <c r="I6" s="13"/>
      <c r="J6" s="13"/>
      <c r="K6" s="13"/>
      <c r="L6" s="13"/>
      <c r="M6" s="13"/>
      <c r="N6" s="13"/>
      <c r="O6" s="13"/>
      <c r="P6" s="13"/>
      <c r="Q6" s="96"/>
      <c r="R6" s="9"/>
      <c r="S6" s="10"/>
    </row>
    <row r="7" spans="1:19" ht="24.75" customHeight="1" thickTop="1">
      <c r="A7" s="213" t="s">
        <v>2</v>
      </c>
      <c r="B7" s="217" t="s">
        <v>4</v>
      </c>
      <c r="C7" s="231" t="s">
        <v>5</v>
      </c>
      <c r="D7" s="200" t="s">
        <v>99</v>
      </c>
      <c r="E7" s="231" t="s">
        <v>103</v>
      </c>
      <c r="F7" s="231" t="s">
        <v>104</v>
      </c>
      <c r="G7" s="234" t="s">
        <v>101</v>
      </c>
      <c r="H7" s="203" t="s">
        <v>109</v>
      </c>
      <c r="I7" s="203" t="s">
        <v>110</v>
      </c>
      <c r="J7" s="206" t="s">
        <v>106</v>
      </c>
      <c r="K7" s="206"/>
      <c r="L7" s="206"/>
      <c r="M7" s="206"/>
      <c r="N7" s="226" t="s">
        <v>10</v>
      </c>
      <c r="O7" s="226" t="s">
        <v>11</v>
      </c>
      <c r="P7" s="220" t="s">
        <v>105</v>
      </c>
      <c r="Q7" s="220" t="s">
        <v>100</v>
      </c>
      <c r="R7" s="217" t="s">
        <v>12</v>
      </c>
      <c r="S7" s="209" t="s">
        <v>102</v>
      </c>
    </row>
    <row r="8" spans="1:19" ht="24.75" customHeight="1">
      <c r="A8" s="214" t="s">
        <v>13</v>
      </c>
      <c r="B8" s="218"/>
      <c r="C8" s="232"/>
      <c r="D8" s="201" t="s">
        <v>14</v>
      </c>
      <c r="E8" s="232" t="s">
        <v>14</v>
      </c>
      <c r="F8" s="232"/>
      <c r="G8" s="235"/>
      <c r="H8" s="204"/>
      <c r="I8" s="204"/>
      <c r="J8" s="207" t="s">
        <v>107</v>
      </c>
      <c r="K8" s="207"/>
      <c r="L8" s="207" t="s">
        <v>108</v>
      </c>
      <c r="M8" s="207"/>
      <c r="N8" s="227"/>
      <c r="O8" s="227"/>
      <c r="P8" s="221"/>
      <c r="Q8" s="221"/>
      <c r="R8" s="218"/>
      <c r="S8" s="210"/>
    </row>
    <row r="9" spans="1:19" ht="42.75" customHeight="1">
      <c r="A9" s="214"/>
      <c r="B9" s="219"/>
      <c r="C9" s="233"/>
      <c r="D9" s="202"/>
      <c r="E9" s="233"/>
      <c r="F9" s="233"/>
      <c r="G9" s="236"/>
      <c r="H9" s="205"/>
      <c r="I9" s="205"/>
      <c r="J9" s="16" t="s">
        <v>19</v>
      </c>
      <c r="K9" s="16" t="s">
        <v>18</v>
      </c>
      <c r="L9" s="16" t="s">
        <v>20</v>
      </c>
      <c r="M9" s="16" t="s">
        <v>18</v>
      </c>
      <c r="N9" s="228"/>
      <c r="O9" s="228"/>
      <c r="P9" s="222"/>
      <c r="Q9" s="222"/>
      <c r="R9" s="219"/>
      <c r="S9" s="211"/>
    </row>
    <row r="10" spans="1:19" ht="12.75" customHeight="1">
      <c r="A10" s="18" t="s">
        <v>21</v>
      </c>
      <c r="B10" s="20" t="s">
        <v>23</v>
      </c>
      <c r="C10" s="142">
        <v>1</v>
      </c>
      <c r="D10" s="143">
        <v>2</v>
      </c>
      <c r="E10" s="142">
        <v>3</v>
      </c>
      <c r="F10" s="143">
        <v>4</v>
      </c>
      <c r="G10" s="142">
        <v>5</v>
      </c>
      <c r="H10" s="143">
        <v>18</v>
      </c>
      <c r="I10" s="142">
        <v>19</v>
      </c>
      <c r="J10" s="143">
        <v>20</v>
      </c>
      <c r="K10" s="142">
        <v>21</v>
      </c>
      <c r="L10" s="143">
        <v>22</v>
      </c>
      <c r="M10" s="142">
        <v>23</v>
      </c>
      <c r="N10" s="143">
        <v>24</v>
      </c>
      <c r="O10" s="142">
        <v>25</v>
      </c>
      <c r="P10" s="143">
        <v>26</v>
      </c>
      <c r="Q10" s="142">
        <v>27</v>
      </c>
      <c r="R10" s="143">
        <v>28</v>
      </c>
      <c r="S10" s="142">
        <v>29</v>
      </c>
    </row>
    <row r="11" spans="1:19" ht="19.5" customHeight="1">
      <c r="A11" s="23">
        <v>1</v>
      </c>
      <c r="B11" s="25" t="s">
        <v>64</v>
      </c>
      <c r="C11" s="54">
        <v>11</v>
      </c>
      <c r="D11" s="127">
        <v>167</v>
      </c>
      <c r="E11" s="127">
        <v>164</v>
      </c>
      <c r="F11" s="127">
        <v>72</v>
      </c>
      <c r="G11" s="139">
        <f aca="true" t="shared" si="0" ref="G11:G42">F11/D11</f>
        <v>0.4311377245508982</v>
      </c>
      <c r="H11" s="28">
        <f>(J11+L11)/2</f>
        <v>14345.5</v>
      </c>
      <c r="I11" s="28">
        <f>(K11+M11)/2</f>
        <v>2122389418</v>
      </c>
      <c r="J11" s="29">
        <v>13609</v>
      </c>
      <c r="K11" s="29">
        <v>1753157902</v>
      </c>
      <c r="L11" s="29">
        <v>15082</v>
      </c>
      <c r="M11" s="29">
        <v>2491620934</v>
      </c>
      <c r="N11" s="28">
        <f aca="true" t="shared" si="1" ref="N11:N42">H11/D11</f>
        <v>85.90119760479043</v>
      </c>
      <c r="O11" s="28">
        <f aca="true" t="shared" si="2" ref="O11:O42">H11/F11</f>
        <v>199.24305555555554</v>
      </c>
      <c r="P11" s="119">
        <f aca="true" t="shared" si="3" ref="P11:P42">D11*Q11</f>
        <v>75.15</v>
      </c>
      <c r="Q11" s="121" t="s">
        <v>57</v>
      </c>
      <c r="R11" s="26" t="e">
        <f>#REF!/#REF!</f>
        <v>#REF!</v>
      </c>
      <c r="S11" s="73">
        <f aca="true" t="shared" si="4" ref="S11:S42">P11-F11</f>
        <v>3.1500000000000057</v>
      </c>
    </row>
    <row r="12" spans="1:19" ht="19.5" customHeight="1">
      <c r="A12" s="23">
        <v>2</v>
      </c>
      <c r="B12" s="52" t="s">
        <v>44</v>
      </c>
      <c r="C12" s="54">
        <v>8</v>
      </c>
      <c r="D12" s="127">
        <v>125</v>
      </c>
      <c r="E12" s="127">
        <v>123</v>
      </c>
      <c r="F12" s="127">
        <v>56</v>
      </c>
      <c r="G12" s="139">
        <f t="shared" si="0"/>
        <v>0.448</v>
      </c>
      <c r="H12" s="28">
        <f aca="true" t="shared" si="5" ref="H12:H73">(J12+L12)/2</f>
        <v>12556.5</v>
      </c>
      <c r="I12" s="28">
        <f aca="true" t="shared" si="6" ref="I12:I73">(K12+M12)/2</f>
        <v>2080096157.0640001</v>
      </c>
      <c r="J12" s="29">
        <v>12173</v>
      </c>
      <c r="K12" s="29">
        <v>1966045907.366</v>
      </c>
      <c r="L12" s="29">
        <v>12940</v>
      </c>
      <c r="M12" s="29">
        <v>2194146406.762</v>
      </c>
      <c r="N12" s="28">
        <f t="shared" si="1"/>
        <v>100.452</v>
      </c>
      <c r="O12" s="28">
        <f t="shared" si="2"/>
        <v>224.22321428571428</v>
      </c>
      <c r="P12" s="119">
        <f t="shared" si="3"/>
        <v>60</v>
      </c>
      <c r="Q12" s="122" t="s">
        <v>40</v>
      </c>
      <c r="R12" s="26" t="e">
        <f>#REF!/#REF!</f>
        <v>#REF!</v>
      </c>
      <c r="S12" s="73">
        <f t="shared" si="4"/>
        <v>4</v>
      </c>
    </row>
    <row r="13" spans="1:19" ht="19.5" customHeight="1">
      <c r="A13" s="23">
        <v>3</v>
      </c>
      <c r="B13" s="25" t="s">
        <v>50</v>
      </c>
      <c r="C13" s="54">
        <v>10</v>
      </c>
      <c r="D13" s="127">
        <v>139</v>
      </c>
      <c r="E13" s="127">
        <v>138</v>
      </c>
      <c r="F13" s="127">
        <v>64</v>
      </c>
      <c r="G13" s="139">
        <f t="shared" si="0"/>
        <v>0.460431654676259</v>
      </c>
      <c r="H13" s="28">
        <f t="shared" si="5"/>
        <v>11952</v>
      </c>
      <c r="I13" s="28">
        <f t="shared" si="6"/>
        <v>952299130</v>
      </c>
      <c r="J13" s="29">
        <v>11868</v>
      </c>
      <c r="K13" s="29">
        <v>782065344</v>
      </c>
      <c r="L13" s="29">
        <v>12036</v>
      </c>
      <c r="M13" s="29">
        <v>1122532916</v>
      </c>
      <c r="N13" s="28">
        <f t="shared" si="1"/>
        <v>85.98561151079137</v>
      </c>
      <c r="O13" s="28">
        <f t="shared" si="2"/>
        <v>186.75</v>
      </c>
      <c r="P13" s="119">
        <f t="shared" si="3"/>
        <v>66.72</v>
      </c>
      <c r="Q13" s="122" t="s">
        <v>40</v>
      </c>
      <c r="R13" s="36" t="e">
        <f>#REF!/#REF!</f>
        <v>#REF!</v>
      </c>
      <c r="S13" s="73">
        <f t="shared" si="4"/>
        <v>2.719999999999999</v>
      </c>
    </row>
    <row r="14" spans="1:19" ht="19.5" customHeight="1">
      <c r="A14" s="23">
        <v>4</v>
      </c>
      <c r="B14" s="25" t="s">
        <v>87</v>
      </c>
      <c r="C14" s="54">
        <v>8</v>
      </c>
      <c r="D14" s="127">
        <v>89</v>
      </c>
      <c r="E14" s="127">
        <v>87</v>
      </c>
      <c r="F14" s="127">
        <v>32</v>
      </c>
      <c r="G14" s="139">
        <f t="shared" si="0"/>
        <v>0.3595505617977528</v>
      </c>
      <c r="H14" s="28">
        <f t="shared" si="5"/>
        <v>2225.5</v>
      </c>
      <c r="I14" s="28">
        <f t="shared" si="6"/>
        <v>33080588.5</v>
      </c>
      <c r="J14" s="29">
        <v>2157</v>
      </c>
      <c r="K14" s="29">
        <v>29789765</v>
      </c>
      <c r="L14" s="29">
        <v>2294</v>
      </c>
      <c r="M14" s="29">
        <v>36371412</v>
      </c>
      <c r="N14" s="28">
        <f t="shared" si="1"/>
        <v>25.00561797752809</v>
      </c>
      <c r="O14" s="28">
        <f t="shared" si="2"/>
        <v>69.546875</v>
      </c>
      <c r="P14" s="119">
        <f t="shared" si="3"/>
        <v>40.050000000000004</v>
      </c>
      <c r="Q14" s="122" t="s">
        <v>57</v>
      </c>
      <c r="R14" s="26" t="e">
        <f>#REF!/#REF!</f>
        <v>#REF!</v>
      </c>
      <c r="S14" s="73">
        <f t="shared" si="4"/>
        <v>8.050000000000004</v>
      </c>
    </row>
    <row r="15" spans="1:19" ht="19.5" customHeight="1">
      <c r="A15" s="23">
        <v>5</v>
      </c>
      <c r="B15" s="25" t="s">
        <v>39</v>
      </c>
      <c r="C15" s="54">
        <v>7</v>
      </c>
      <c r="D15" s="127">
        <v>105</v>
      </c>
      <c r="E15" s="127">
        <v>101</v>
      </c>
      <c r="F15" s="127">
        <v>44</v>
      </c>
      <c r="G15" s="139">
        <f t="shared" si="0"/>
        <v>0.41904761904761906</v>
      </c>
      <c r="H15" s="28">
        <f t="shared" si="5"/>
        <v>10913.5</v>
      </c>
      <c r="I15" s="28">
        <f t="shared" si="6"/>
        <v>387034819</v>
      </c>
      <c r="J15" s="29">
        <v>10635</v>
      </c>
      <c r="K15" s="29">
        <v>366103216</v>
      </c>
      <c r="L15" s="29">
        <v>11192</v>
      </c>
      <c r="M15" s="29">
        <v>407966422</v>
      </c>
      <c r="N15" s="28">
        <f t="shared" si="1"/>
        <v>103.93809523809524</v>
      </c>
      <c r="O15" s="28">
        <f t="shared" si="2"/>
        <v>248.0340909090909</v>
      </c>
      <c r="P15" s="119">
        <f t="shared" si="3"/>
        <v>50.4</v>
      </c>
      <c r="Q15" s="122" t="s">
        <v>40</v>
      </c>
      <c r="R15" s="26" t="e">
        <f>#REF!/#REF!</f>
        <v>#REF!</v>
      </c>
      <c r="S15" s="73">
        <f t="shared" si="4"/>
        <v>6.399999999999999</v>
      </c>
    </row>
    <row r="16" spans="1:19" ht="19.5" customHeight="1">
      <c r="A16" s="23">
        <v>6</v>
      </c>
      <c r="B16" s="75" t="s">
        <v>71</v>
      </c>
      <c r="C16" s="129">
        <v>8</v>
      </c>
      <c r="D16" s="127">
        <v>104</v>
      </c>
      <c r="E16" s="127">
        <v>102</v>
      </c>
      <c r="F16" s="127">
        <v>46</v>
      </c>
      <c r="G16" s="139">
        <f t="shared" si="0"/>
        <v>0.4423076923076923</v>
      </c>
      <c r="H16" s="28">
        <f t="shared" si="5"/>
        <v>6657</v>
      </c>
      <c r="I16" s="28">
        <f t="shared" si="6"/>
        <v>941275136.25</v>
      </c>
      <c r="J16" s="29">
        <v>6438</v>
      </c>
      <c r="K16" s="29">
        <v>933153454.5</v>
      </c>
      <c r="L16" s="29">
        <v>6876</v>
      </c>
      <c r="M16" s="29">
        <v>949396818</v>
      </c>
      <c r="N16" s="28">
        <f t="shared" si="1"/>
        <v>64.00961538461539</v>
      </c>
      <c r="O16" s="28">
        <f t="shared" si="2"/>
        <v>144.7173913043478</v>
      </c>
      <c r="P16" s="119">
        <f t="shared" si="3"/>
        <v>46.800000000000004</v>
      </c>
      <c r="Q16" s="123" t="s">
        <v>57</v>
      </c>
      <c r="R16" s="76" t="e">
        <f>#REF!/#REF!</f>
        <v>#REF!</v>
      </c>
      <c r="S16" s="73">
        <f t="shared" si="4"/>
        <v>0.8000000000000043</v>
      </c>
    </row>
    <row r="17" spans="1:19" ht="19.5" customHeight="1">
      <c r="A17" s="23">
        <v>7</v>
      </c>
      <c r="B17" s="25" t="s">
        <v>33</v>
      </c>
      <c r="C17" s="54">
        <v>9</v>
      </c>
      <c r="D17" s="127">
        <v>132</v>
      </c>
      <c r="E17" s="127">
        <v>129</v>
      </c>
      <c r="F17" s="127">
        <v>54</v>
      </c>
      <c r="G17" s="139">
        <f t="shared" si="0"/>
        <v>0.4090909090909091</v>
      </c>
      <c r="H17" s="28">
        <f t="shared" si="5"/>
        <v>17141</v>
      </c>
      <c r="I17" s="28">
        <f t="shared" si="6"/>
        <v>572475257.4894999</v>
      </c>
      <c r="J17" s="29">
        <v>17440</v>
      </c>
      <c r="K17" s="29">
        <v>548195976.561</v>
      </c>
      <c r="L17" s="29">
        <v>16842</v>
      </c>
      <c r="M17" s="29">
        <v>596754538.4179999</v>
      </c>
      <c r="N17" s="28">
        <f t="shared" si="1"/>
        <v>129.8560606060606</v>
      </c>
      <c r="O17" s="28">
        <f t="shared" si="2"/>
        <v>317.4259259259259</v>
      </c>
      <c r="P17" s="119">
        <f t="shared" si="3"/>
        <v>66</v>
      </c>
      <c r="Q17" s="122" t="s">
        <v>25</v>
      </c>
      <c r="R17" s="26" t="e">
        <f>#REF!/#REF!</f>
        <v>#REF!</v>
      </c>
      <c r="S17" s="73">
        <f t="shared" si="4"/>
        <v>12</v>
      </c>
    </row>
    <row r="18" spans="1:19" ht="19.5" customHeight="1">
      <c r="A18" s="23">
        <v>8</v>
      </c>
      <c r="B18" s="25" t="s">
        <v>51</v>
      </c>
      <c r="C18" s="54">
        <v>11</v>
      </c>
      <c r="D18" s="127">
        <v>154</v>
      </c>
      <c r="E18" s="127">
        <v>152</v>
      </c>
      <c r="F18" s="127">
        <v>55</v>
      </c>
      <c r="G18" s="139">
        <f t="shared" si="0"/>
        <v>0.35714285714285715</v>
      </c>
      <c r="H18" s="28">
        <f t="shared" si="5"/>
        <v>9815</v>
      </c>
      <c r="I18" s="28">
        <f t="shared" si="6"/>
        <v>878782173</v>
      </c>
      <c r="J18" s="29">
        <v>9994</v>
      </c>
      <c r="K18" s="29">
        <v>845900316</v>
      </c>
      <c r="L18" s="29">
        <v>9636</v>
      </c>
      <c r="M18" s="29">
        <v>911664030</v>
      </c>
      <c r="N18" s="28">
        <f t="shared" si="1"/>
        <v>63.73376623376623</v>
      </c>
      <c r="O18" s="28">
        <f t="shared" si="2"/>
        <v>178.45454545454547</v>
      </c>
      <c r="P18" s="119">
        <f t="shared" si="3"/>
        <v>73.92</v>
      </c>
      <c r="Q18" s="122" t="s">
        <v>40</v>
      </c>
      <c r="R18" s="36" t="e">
        <f>#REF!/#REF!</f>
        <v>#REF!</v>
      </c>
      <c r="S18" s="73">
        <f t="shared" si="4"/>
        <v>18.92</v>
      </c>
    </row>
    <row r="19" spans="1:19" ht="19.5" customHeight="1">
      <c r="A19" s="23">
        <v>9</v>
      </c>
      <c r="B19" s="25" t="s">
        <v>29</v>
      </c>
      <c r="C19" s="54">
        <v>9</v>
      </c>
      <c r="D19" s="127">
        <v>160</v>
      </c>
      <c r="E19" s="127">
        <v>154</v>
      </c>
      <c r="F19" s="127">
        <v>62</v>
      </c>
      <c r="G19" s="139">
        <f t="shared" si="0"/>
        <v>0.3875</v>
      </c>
      <c r="H19" s="28">
        <f t="shared" si="5"/>
        <v>27439</v>
      </c>
      <c r="I19" s="28">
        <f t="shared" si="6"/>
        <v>4984609758</v>
      </c>
      <c r="J19" s="29">
        <v>26783</v>
      </c>
      <c r="K19" s="29">
        <v>4853539532</v>
      </c>
      <c r="L19" s="29">
        <v>28095</v>
      </c>
      <c r="M19" s="29">
        <v>5115679984</v>
      </c>
      <c r="N19" s="28">
        <f t="shared" si="1"/>
        <v>171.49375</v>
      </c>
      <c r="O19" s="28">
        <f t="shared" si="2"/>
        <v>442.56451612903226</v>
      </c>
      <c r="P19" s="119">
        <f t="shared" si="3"/>
        <v>80</v>
      </c>
      <c r="Q19" s="122" t="s">
        <v>25</v>
      </c>
      <c r="R19" s="26" t="e">
        <f>#REF!/#REF!</f>
        <v>#REF!</v>
      </c>
      <c r="S19" s="73">
        <f t="shared" si="4"/>
        <v>18</v>
      </c>
    </row>
    <row r="20" spans="1:19" ht="19.5" customHeight="1">
      <c r="A20" s="23">
        <v>10</v>
      </c>
      <c r="B20" s="25" t="s">
        <v>36</v>
      </c>
      <c r="C20" s="54">
        <v>11</v>
      </c>
      <c r="D20" s="127">
        <v>130</v>
      </c>
      <c r="E20" s="127">
        <v>125</v>
      </c>
      <c r="F20" s="127">
        <v>46</v>
      </c>
      <c r="G20" s="139">
        <f t="shared" si="0"/>
        <v>0.35384615384615387</v>
      </c>
      <c r="H20" s="28">
        <f t="shared" si="5"/>
        <v>14205</v>
      </c>
      <c r="I20" s="28">
        <f t="shared" si="6"/>
        <v>916521461</v>
      </c>
      <c r="J20" s="29">
        <v>13978</v>
      </c>
      <c r="K20" s="29">
        <v>677900673</v>
      </c>
      <c r="L20" s="29">
        <v>14432</v>
      </c>
      <c r="M20" s="29">
        <v>1155142249</v>
      </c>
      <c r="N20" s="28">
        <f t="shared" si="1"/>
        <v>109.26923076923077</v>
      </c>
      <c r="O20" s="28">
        <f t="shared" si="2"/>
        <v>308.80434782608694</v>
      </c>
      <c r="P20" s="119">
        <f t="shared" si="3"/>
        <v>65</v>
      </c>
      <c r="Q20" s="122" t="s">
        <v>25</v>
      </c>
      <c r="R20" s="26" t="e">
        <f>#REF!/#REF!</f>
        <v>#REF!</v>
      </c>
      <c r="S20" s="73">
        <f t="shared" si="4"/>
        <v>19</v>
      </c>
    </row>
    <row r="21" spans="1:19" ht="19.5" customHeight="1">
      <c r="A21" s="23">
        <v>11</v>
      </c>
      <c r="B21" s="25" t="s">
        <v>34</v>
      </c>
      <c r="C21" s="54">
        <v>10</v>
      </c>
      <c r="D21" s="127">
        <v>133</v>
      </c>
      <c r="E21" s="127">
        <v>132</v>
      </c>
      <c r="F21" s="127">
        <v>61</v>
      </c>
      <c r="G21" s="139">
        <f t="shared" si="0"/>
        <v>0.45864661654135336</v>
      </c>
      <c r="H21" s="28">
        <f t="shared" si="5"/>
        <v>15178.5</v>
      </c>
      <c r="I21" s="28">
        <f t="shared" si="6"/>
        <v>1049095900.5</v>
      </c>
      <c r="J21" s="29">
        <v>14850</v>
      </c>
      <c r="K21" s="29">
        <v>839812582</v>
      </c>
      <c r="L21" s="29">
        <v>15507</v>
      </c>
      <c r="M21" s="29">
        <v>1258379219</v>
      </c>
      <c r="N21" s="28">
        <f t="shared" si="1"/>
        <v>114.12406015037594</v>
      </c>
      <c r="O21" s="28">
        <f t="shared" si="2"/>
        <v>248.827868852459</v>
      </c>
      <c r="P21" s="119">
        <f t="shared" si="3"/>
        <v>66.5</v>
      </c>
      <c r="Q21" s="122" t="s">
        <v>25</v>
      </c>
      <c r="R21" s="26" t="e">
        <f>#REF!/#REF!</f>
        <v>#REF!</v>
      </c>
      <c r="S21" s="73">
        <f t="shared" si="4"/>
        <v>5.5</v>
      </c>
    </row>
    <row r="22" spans="1:19" ht="19.5" customHeight="1">
      <c r="A22" s="23">
        <v>12</v>
      </c>
      <c r="B22" s="25" t="s">
        <v>42</v>
      </c>
      <c r="C22" s="54">
        <v>9</v>
      </c>
      <c r="D22" s="127">
        <v>143</v>
      </c>
      <c r="E22" s="127">
        <v>140</v>
      </c>
      <c r="F22" s="127">
        <v>55</v>
      </c>
      <c r="G22" s="139">
        <f t="shared" si="0"/>
        <v>0.38461538461538464</v>
      </c>
      <c r="H22" s="28">
        <f t="shared" si="5"/>
        <v>16529.5</v>
      </c>
      <c r="I22" s="28">
        <f t="shared" si="6"/>
        <v>1454616238.5</v>
      </c>
      <c r="J22" s="29">
        <v>16293</v>
      </c>
      <c r="K22" s="29">
        <v>828566799</v>
      </c>
      <c r="L22" s="29">
        <v>16766</v>
      </c>
      <c r="M22" s="29">
        <v>2080665678</v>
      </c>
      <c r="N22" s="28">
        <f t="shared" si="1"/>
        <v>115.5909090909091</v>
      </c>
      <c r="O22" s="28">
        <f t="shared" si="2"/>
        <v>300.53636363636366</v>
      </c>
      <c r="P22" s="119">
        <f t="shared" si="3"/>
        <v>68.64</v>
      </c>
      <c r="Q22" s="122" t="s">
        <v>40</v>
      </c>
      <c r="R22" s="26" t="e">
        <f>#REF!/#REF!</f>
        <v>#REF!</v>
      </c>
      <c r="S22" s="73">
        <f t="shared" si="4"/>
        <v>13.64</v>
      </c>
    </row>
    <row r="23" spans="1:19" ht="19.5" customHeight="1">
      <c r="A23" s="23">
        <v>13</v>
      </c>
      <c r="B23" s="25" t="s">
        <v>91</v>
      </c>
      <c r="C23" s="54">
        <v>13</v>
      </c>
      <c r="D23" s="127">
        <v>129</v>
      </c>
      <c r="E23" s="127">
        <v>129</v>
      </c>
      <c r="F23" s="127">
        <v>47</v>
      </c>
      <c r="G23" s="139">
        <f t="shared" si="0"/>
        <v>0.3643410852713178</v>
      </c>
      <c r="H23" s="28">
        <f t="shared" si="5"/>
        <v>2043</v>
      </c>
      <c r="I23" s="28">
        <f t="shared" si="6"/>
        <v>408687580</v>
      </c>
      <c r="J23" s="29">
        <v>2069</v>
      </c>
      <c r="K23" s="29">
        <v>32529821</v>
      </c>
      <c r="L23" s="29">
        <v>2017</v>
      </c>
      <c r="M23" s="29">
        <v>784845339</v>
      </c>
      <c r="N23" s="28">
        <f t="shared" si="1"/>
        <v>15.837209302325581</v>
      </c>
      <c r="O23" s="28">
        <f t="shared" si="2"/>
        <v>43.46808510638298</v>
      </c>
      <c r="P23" s="119">
        <f t="shared" si="3"/>
        <v>58.050000000000004</v>
      </c>
      <c r="Q23" s="122" t="s">
        <v>57</v>
      </c>
      <c r="R23" s="26" t="e">
        <f>#REF!/#REF!</f>
        <v>#REF!</v>
      </c>
      <c r="S23" s="73">
        <f t="shared" si="4"/>
        <v>11.050000000000004</v>
      </c>
    </row>
    <row r="24" spans="1:19" ht="19.5" customHeight="1">
      <c r="A24" s="23">
        <v>14</v>
      </c>
      <c r="B24" s="39" t="s">
        <v>41</v>
      </c>
      <c r="C24" s="130">
        <v>15</v>
      </c>
      <c r="D24" s="127">
        <v>202</v>
      </c>
      <c r="E24" s="127">
        <v>200</v>
      </c>
      <c r="F24" s="127">
        <v>89</v>
      </c>
      <c r="G24" s="139">
        <f t="shared" si="0"/>
        <v>0.4405940594059406</v>
      </c>
      <c r="H24" s="28">
        <f t="shared" si="5"/>
        <v>16721.5</v>
      </c>
      <c r="I24" s="28">
        <f t="shared" si="6"/>
        <v>917120082</v>
      </c>
      <c r="J24" s="29">
        <v>17080</v>
      </c>
      <c r="K24" s="29">
        <v>1794127263</v>
      </c>
      <c r="L24" s="29">
        <v>16363</v>
      </c>
      <c r="M24" s="29">
        <v>40112901</v>
      </c>
      <c r="N24" s="28">
        <f t="shared" si="1"/>
        <v>82.77970297029702</v>
      </c>
      <c r="O24" s="28">
        <f t="shared" si="2"/>
        <v>187.88202247191012</v>
      </c>
      <c r="P24" s="119">
        <f t="shared" si="3"/>
        <v>96.96</v>
      </c>
      <c r="Q24" s="124" t="s">
        <v>40</v>
      </c>
      <c r="R24" s="40" t="e">
        <f>#REF!/#REF!</f>
        <v>#REF!</v>
      </c>
      <c r="S24" s="73">
        <f t="shared" si="4"/>
        <v>7.959999999999994</v>
      </c>
    </row>
    <row r="25" spans="1:19" s="31" customFormat="1" ht="19.5" customHeight="1">
      <c r="A25" s="23">
        <v>15</v>
      </c>
      <c r="B25" s="85" t="s">
        <v>78</v>
      </c>
      <c r="C25" s="131">
        <v>8</v>
      </c>
      <c r="D25" s="127">
        <v>98</v>
      </c>
      <c r="E25" s="127">
        <v>98</v>
      </c>
      <c r="F25" s="127">
        <v>35</v>
      </c>
      <c r="G25" s="139">
        <f t="shared" si="0"/>
        <v>0.35714285714285715</v>
      </c>
      <c r="H25" s="28">
        <f t="shared" si="5"/>
        <v>5320.5</v>
      </c>
      <c r="I25" s="28">
        <f t="shared" si="6"/>
        <v>700027983</v>
      </c>
      <c r="J25" s="29">
        <v>5318</v>
      </c>
      <c r="K25" s="29">
        <v>327872881</v>
      </c>
      <c r="L25" s="29">
        <v>5323</v>
      </c>
      <c r="M25" s="29">
        <v>1072183085</v>
      </c>
      <c r="N25" s="28">
        <f t="shared" si="1"/>
        <v>54.29081632653061</v>
      </c>
      <c r="O25" s="28">
        <f t="shared" si="2"/>
        <v>152.0142857142857</v>
      </c>
      <c r="P25" s="119">
        <f t="shared" si="3"/>
        <v>44.1</v>
      </c>
      <c r="Q25" s="121" t="s">
        <v>57</v>
      </c>
      <c r="R25" s="48" t="e">
        <f>#REF!/#REF!</f>
        <v>#REF!</v>
      </c>
      <c r="S25" s="73">
        <f t="shared" si="4"/>
        <v>9.100000000000001</v>
      </c>
    </row>
    <row r="26" spans="1:19" ht="20.25" customHeight="1">
      <c r="A26" s="23">
        <v>16</v>
      </c>
      <c r="B26" s="25" t="s">
        <v>86</v>
      </c>
      <c r="C26" s="54">
        <v>10</v>
      </c>
      <c r="D26" s="127">
        <v>112</v>
      </c>
      <c r="E26" s="127">
        <v>108</v>
      </c>
      <c r="F26" s="127">
        <v>29</v>
      </c>
      <c r="G26" s="139">
        <f t="shared" si="0"/>
        <v>0.25892857142857145</v>
      </c>
      <c r="H26" s="28">
        <f t="shared" si="5"/>
        <v>2813</v>
      </c>
      <c r="I26" s="28">
        <f t="shared" si="6"/>
        <v>539953780.05</v>
      </c>
      <c r="J26" s="29">
        <v>2627</v>
      </c>
      <c r="K26" s="29">
        <v>31925092.1</v>
      </c>
      <c r="L26" s="29">
        <v>2999</v>
      </c>
      <c r="M26" s="29">
        <v>1047982468</v>
      </c>
      <c r="N26" s="28">
        <f t="shared" si="1"/>
        <v>25.116071428571427</v>
      </c>
      <c r="O26" s="28">
        <f t="shared" si="2"/>
        <v>97</v>
      </c>
      <c r="P26" s="119">
        <f t="shared" si="3"/>
        <v>50.4</v>
      </c>
      <c r="Q26" s="121" t="s">
        <v>57</v>
      </c>
      <c r="R26" s="26" t="e">
        <f>#REF!/#REF!</f>
        <v>#REF!</v>
      </c>
      <c r="S26" s="73">
        <f t="shared" si="4"/>
        <v>21.4</v>
      </c>
    </row>
    <row r="27" spans="1:19" ht="20.25" customHeight="1">
      <c r="A27" s="23">
        <v>17</v>
      </c>
      <c r="B27" s="25" t="s">
        <v>31</v>
      </c>
      <c r="C27" s="54">
        <v>11</v>
      </c>
      <c r="D27" s="127">
        <v>207</v>
      </c>
      <c r="E27" s="127">
        <v>202</v>
      </c>
      <c r="F27" s="127">
        <v>86</v>
      </c>
      <c r="G27" s="139">
        <f t="shared" si="0"/>
        <v>0.41545893719806765</v>
      </c>
      <c r="H27" s="28">
        <f t="shared" si="5"/>
        <v>31041</v>
      </c>
      <c r="I27" s="28">
        <f t="shared" si="6"/>
        <v>1769379244.9315</v>
      </c>
      <c r="J27" s="51">
        <v>30773</v>
      </c>
      <c r="K27" s="51">
        <v>3508508445.863</v>
      </c>
      <c r="L27" s="51">
        <v>31309</v>
      </c>
      <c r="M27" s="51">
        <v>30250044</v>
      </c>
      <c r="N27" s="28">
        <f t="shared" si="1"/>
        <v>149.95652173913044</v>
      </c>
      <c r="O27" s="28">
        <f t="shared" si="2"/>
        <v>360.9418604651163</v>
      </c>
      <c r="P27" s="119">
        <f t="shared" si="3"/>
        <v>103.5</v>
      </c>
      <c r="Q27" s="121" t="s">
        <v>25</v>
      </c>
      <c r="R27" s="26" t="e">
        <f>#REF!/#REF!</f>
        <v>#REF!</v>
      </c>
      <c r="S27" s="73">
        <f t="shared" si="4"/>
        <v>17.5</v>
      </c>
    </row>
    <row r="28" spans="1:19" ht="20.25" customHeight="1">
      <c r="A28" s="23">
        <v>18</v>
      </c>
      <c r="B28" s="25" t="s">
        <v>35</v>
      </c>
      <c r="C28" s="54">
        <v>12</v>
      </c>
      <c r="D28" s="127">
        <v>180</v>
      </c>
      <c r="E28" s="127">
        <v>176</v>
      </c>
      <c r="F28" s="127">
        <v>80</v>
      </c>
      <c r="G28" s="139">
        <f t="shared" si="0"/>
        <v>0.4444444444444444</v>
      </c>
      <c r="H28" s="28">
        <f t="shared" si="5"/>
        <v>18931.5</v>
      </c>
      <c r="I28" s="28">
        <f t="shared" si="6"/>
        <v>2472341021.525</v>
      </c>
      <c r="J28" s="29">
        <v>18796</v>
      </c>
      <c r="K28" s="29">
        <v>1117652175</v>
      </c>
      <c r="L28" s="29">
        <v>19067</v>
      </c>
      <c r="M28" s="29">
        <v>3827029868.05</v>
      </c>
      <c r="N28" s="28">
        <f t="shared" si="1"/>
        <v>105.175</v>
      </c>
      <c r="O28" s="28">
        <f t="shared" si="2"/>
        <v>236.64375</v>
      </c>
      <c r="P28" s="119">
        <f t="shared" si="3"/>
        <v>90</v>
      </c>
      <c r="Q28" s="121" t="s">
        <v>25</v>
      </c>
      <c r="R28" s="26" t="e">
        <f>#REF!/#REF!</f>
        <v>#REF!</v>
      </c>
      <c r="S28" s="73">
        <f t="shared" si="4"/>
        <v>10</v>
      </c>
    </row>
    <row r="29" spans="1:19" ht="20.25" customHeight="1">
      <c r="A29" s="23">
        <v>19</v>
      </c>
      <c r="B29" s="25" t="s">
        <v>69</v>
      </c>
      <c r="C29" s="54">
        <v>17</v>
      </c>
      <c r="D29" s="127">
        <v>173</v>
      </c>
      <c r="E29" s="127">
        <v>171</v>
      </c>
      <c r="F29" s="127">
        <v>76</v>
      </c>
      <c r="G29" s="139">
        <f t="shared" si="0"/>
        <v>0.4393063583815029</v>
      </c>
      <c r="H29" s="28">
        <f t="shared" si="5"/>
        <v>13388.5</v>
      </c>
      <c r="I29" s="28">
        <f t="shared" si="6"/>
        <v>1152080919.5</v>
      </c>
      <c r="J29" s="29">
        <v>13094</v>
      </c>
      <c r="K29" s="29">
        <v>952040359</v>
      </c>
      <c r="L29" s="29">
        <v>13683</v>
      </c>
      <c r="M29" s="29">
        <v>1352121480</v>
      </c>
      <c r="N29" s="28">
        <f t="shared" si="1"/>
        <v>77.39017341040463</v>
      </c>
      <c r="O29" s="28">
        <f t="shared" si="2"/>
        <v>176.16447368421052</v>
      </c>
      <c r="P29" s="119">
        <f t="shared" si="3"/>
        <v>77.85000000000001</v>
      </c>
      <c r="Q29" s="121" t="s">
        <v>57</v>
      </c>
      <c r="R29" s="26" t="e">
        <f>#REF!/#REF!</f>
        <v>#REF!</v>
      </c>
      <c r="S29" s="73">
        <f t="shared" si="4"/>
        <v>1.8500000000000085</v>
      </c>
    </row>
    <row r="30" spans="1:19" ht="20.25" customHeight="1">
      <c r="A30" s="23">
        <v>20</v>
      </c>
      <c r="B30" s="25" t="s">
        <v>92</v>
      </c>
      <c r="C30" s="54">
        <v>11</v>
      </c>
      <c r="D30" s="127">
        <v>121</v>
      </c>
      <c r="E30" s="127">
        <v>120</v>
      </c>
      <c r="F30" s="127">
        <v>45</v>
      </c>
      <c r="G30" s="139">
        <f t="shared" si="0"/>
        <v>0.371900826446281</v>
      </c>
      <c r="H30" s="28">
        <f t="shared" si="5"/>
        <v>2411.5</v>
      </c>
      <c r="I30" s="28">
        <f t="shared" si="6"/>
        <v>525522896.5</v>
      </c>
      <c r="J30" s="29">
        <v>2323</v>
      </c>
      <c r="K30" s="29">
        <v>45802218</v>
      </c>
      <c r="L30" s="29">
        <v>2500</v>
      </c>
      <c r="M30" s="29">
        <v>1005243575</v>
      </c>
      <c r="N30" s="28">
        <f t="shared" si="1"/>
        <v>19.929752066115704</v>
      </c>
      <c r="O30" s="28">
        <f t="shared" si="2"/>
        <v>53.58888888888889</v>
      </c>
      <c r="P30" s="119">
        <f t="shared" si="3"/>
        <v>54.45</v>
      </c>
      <c r="Q30" s="121" t="s">
        <v>57</v>
      </c>
      <c r="R30" s="26" t="e">
        <f>#REF!/#REF!</f>
        <v>#REF!</v>
      </c>
      <c r="S30" s="73">
        <f t="shared" si="4"/>
        <v>9.450000000000003</v>
      </c>
    </row>
    <row r="31" spans="1:19" ht="20.25" customHeight="1">
      <c r="A31" s="23">
        <v>21</v>
      </c>
      <c r="B31" s="25" t="s">
        <v>82</v>
      </c>
      <c r="C31" s="54">
        <v>6</v>
      </c>
      <c r="D31" s="127">
        <v>83</v>
      </c>
      <c r="E31" s="127">
        <v>84</v>
      </c>
      <c r="F31" s="127">
        <v>37</v>
      </c>
      <c r="G31" s="139">
        <f t="shared" si="0"/>
        <v>0.4457831325301205</v>
      </c>
      <c r="H31" s="28">
        <f t="shared" si="5"/>
        <v>2907</v>
      </c>
      <c r="I31" s="28">
        <f t="shared" si="6"/>
        <v>71114289</v>
      </c>
      <c r="J31" s="29">
        <v>2918</v>
      </c>
      <c r="K31" s="29">
        <v>88061300</v>
      </c>
      <c r="L31" s="29">
        <v>2896</v>
      </c>
      <c r="M31" s="29">
        <v>54167278</v>
      </c>
      <c r="N31" s="28">
        <f t="shared" si="1"/>
        <v>35.024096385542165</v>
      </c>
      <c r="O31" s="28">
        <f t="shared" si="2"/>
        <v>78.56756756756756</v>
      </c>
      <c r="P31" s="119">
        <f t="shared" si="3"/>
        <v>37.35</v>
      </c>
      <c r="Q31" s="121" t="s">
        <v>57</v>
      </c>
      <c r="R31" s="26" t="e">
        <f>#REF!/#REF!</f>
        <v>#REF!</v>
      </c>
      <c r="S31" s="73">
        <f t="shared" si="4"/>
        <v>0.3500000000000014</v>
      </c>
    </row>
    <row r="32" spans="1:19" ht="20.25" customHeight="1">
      <c r="A32" s="23">
        <v>22</v>
      </c>
      <c r="B32" s="25" t="s">
        <v>84</v>
      </c>
      <c r="C32" s="54">
        <v>13</v>
      </c>
      <c r="D32" s="127">
        <v>135</v>
      </c>
      <c r="E32" s="127">
        <v>128</v>
      </c>
      <c r="F32" s="127">
        <v>47</v>
      </c>
      <c r="G32" s="139">
        <f t="shared" si="0"/>
        <v>0.34814814814814815</v>
      </c>
      <c r="H32" s="28">
        <f t="shared" si="5"/>
        <v>4484</v>
      </c>
      <c r="I32" s="28">
        <f t="shared" si="6"/>
        <v>255485698.5</v>
      </c>
      <c r="J32" s="29">
        <v>4400</v>
      </c>
      <c r="K32" s="29">
        <v>80397104</v>
      </c>
      <c r="L32" s="29">
        <v>4568</v>
      </c>
      <c r="M32" s="29">
        <v>430574293</v>
      </c>
      <c r="N32" s="28">
        <f t="shared" si="1"/>
        <v>33.214814814814815</v>
      </c>
      <c r="O32" s="28">
        <f t="shared" si="2"/>
        <v>95.40425531914893</v>
      </c>
      <c r="P32" s="119">
        <f t="shared" si="3"/>
        <v>60.75</v>
      </c>
      <c r="Q32" s="121" t="s">
        <v>57</v>
      </c>
      <c r="R32" s="26" t="e">
        <f>#REF!/#REF!</f>
        <v>#REF!</v>
      </c>
      <c r="S32" s="73">
        <f t="shared" si="4"/>
        <v>13.75</v>
      </c>
    </row>
    <row r="33" spans="1:19" ht="20.25" customHeight="1">
      <c r="A33" s="23">
        <v>23</v>
      </c>
      <c r="B33" s="25" t="s">
        <v>58</v>
      </c>
      <c r="C33" s="54">
        <v>12</v>
      </c>
      <c r="D33" s="127">
        <v>146</v>
      </c>
      <c r="E33" s="127">
        <v>140</v>
      </c>
      <c r="F33" s="127">
        <v>62</v>
      </c>
      <c r="G33" s="139">
        <f t="shared" si="0"/>
        <v>0.4246575342465753</v>
      </c>
      <c r="H33" s="28">
        <f t="shared" si="5"/>
        <v>10064.5</v>
      </c>
      <c r="I33" s="28">
        <f t="shared" si="6"/>
        <v>753257075.5</v>
      </c>
      <c r="J33" s="29">
        <v>10181</v>
      </c>
      <c r="K33" s="29">
        <v>1401294109</v>
      </c>
      <c r="L33" s="29">
        <v>9948</v>
      </c>
      <c r="M33" s="29">
        <v>105220042</v>
      </c>
      <c r="N33" s="28">
        <f t="shared" si="1"/>
        <v>68.93493150684931</v>
      </c>
      <c r="O33" s="28">
        <f t="shared" si="2"/>
        <v>162.33064516129033</v>
      </c>
      <c r="P33" s="119">
        <f t="shared" si="3"/>
        <v>65.7</v>
      </c>
      <c r="Q33" s="121" t="s">
        <v>57</v>
      </c>
      <c r="R33" s="36" t="e">
        <f>#REF!/#REF!</f>
        <v>#REF!</v>
      </c>
      <c r="S33" s="73">
        <f t="shared" si="4"/>
        <v>3.700000000000003</v>
      </c>
    </row>
    <row r="34" spans="1:19" ht="20.25" customHeight="1">
      <c r="A34" s="23">
        <v>24</v>
      </c>
      <c r="B34" s="25" t="s">
        <v>53</v>
      </c>
      <c r="C34" s="54">
        <v>8</v>
      </c>
      <c r="D34" s="127">
        <v>105</v>
      </c>
      <c r="E34" s="127">
        <v>104</v>
      </c>
      <c r="F34" s="127">
        <v>44</v>
      </c>
      <c r="G34" s="139">
        <f t="shared" si="0"/>
        <v>0.41904761904761906</v>
      </c>
      <c r="H34" s="28">
        <f t="shared" si="5"/>
        <v>8570.5</v>
      </c>
      <c r="I34" s="28">
        <f t="shared" si="6"/>
        <v>901478792</v>
      </c>
      <c r="J34" s="29">
        <v>8271</v>
      </c>
      <c r="K34" s="29">
        <v>358749536</v>
      </c>
      <c r="L34" s="29">
        <v>8870</v>
      </c>
      <c r="M34" s="29">
        <v>1444208048</v>
      </c>
      <c r="N34" s="28">
        <f t="shared" si="1"/>
        <v>81.62380952380953</v>
      </c>
      <c r="O34" s="28">
        <f t="shared" si="2"/>
        <v>194.7840909090909</v>
      </c>
      <c r="P34" s="119">
        <f t="shared" si="3"/>
        <v>50.4</v>
      </c>
      <c r="Q34" s="121" t="s">
        <v>40</v>
      </c>
      <c r="R34" s="36" t="e">
        <f>#REF!/#REF!</f>
        <v>#REF!</v>
      </c>
      <c r="S34" s="73">
        <f t="shared" si="4"/>
        <v>6.399999999999999</v>
      </c>
    </row>
    <row r="35" spans="1:19" ht="20.25" customHeight="1">
      <c r="A35" s="23">
        <v>25</v>
      </c>
      <c r="B35" s="25" t="s">
        <v>85</v>
      </c>
      <c r="C35" s="54">
        <v>11</v>
      </c>
      <c r="D35" s="127">
        <v>122</v>
      </c>
      <c r="E35" s="127">
        <v>120</v>
      </c>
      <c r="F35" s="127">
        <v>50</v>
      </c>
      <c r="G35" s="139">
        <f t="shared" si="0"/>
        <v>0.4098360655737705</v>
      </c>
      <c r="H35" s="28">
        <f t="shared" si="5"/>
        <v>3933</v>
      </c>
      <c r="I35" s="28">
        <f t="shared" si="6"/>
        <v>325930939.256</v>
      </c>
      <c r="J35" s="29">
        <v>3908</v>
      </c>
      <c r="K35" s="29">
        <v>93814825.512</v>
      </c>
      <c r="L35" s="29">
        <v>3958</v>
      </c>
      <c r="M35" s="29">
        <v>558047053</v>
      </c>
      <c r="N35" s="28">
        <f t="shared" si="1"/>
        <v>32.23770491803279</v>
      </c>
      <c r="O35" s="28">
        <f t="shared" si="2"/>
        <v>78.66</v>
      </c>
      <c r="P35" s="119">
        <f t="shared" si="3"/>
        <v>54.9</v>
      </c>
      <c r="Q35" s="121" t="s">
        <v>57</v>
      </c>
      <c r="R35" s="26" t="e">
        <f>#REF!/#REF!</f>
        <v>#REF!</v>
      </c>
      <c r="S35" s="73">
        <f t="shared" si="4"/>
        <v>4.899999999999999</v>
      </c>
    </row>
    <row r="36" spans="1:19" ht="20.25" customHeight="1">
      <c r="A36" s="23">
        <v>26</v>
      </c>
      <c r="B36" s="25" t="s">
        <v>66</v>
      </c>
      <c r="C36" s="54">
        <v>10</v>
      </c>
      <c r="D36" s="127">
        <v>118</v>
      </c>
      <c r="E36" s="127">
        <v>117</v>
      </c>
      <c r="F36" s="127">
        <v>50</v>
      </c>
      <c r="G36" s="139">
        <f t="shared" si="0"/>
        <v>0.423728813559322</v>
      </c>
      <c r="H36" s="28">
        <f t="shared" si="5"/>
        <v>6219.5</v>
      </c>
      <c r="I36" s="28">
        <f t="shared" si="6"/>
        <v>232069969.612</v>
      </c>
      <c r="J36" s="29">
        <v>6072</v>
      </c>
      <c r="K36" s="29">
        <v>361532856.55</v>
      </c>
      <c r="L36" s="29">
        <v>6367</v>
      </c>
      <c r="M36" s="29">
        <v>102607082.674</v>
      </c>
      <c r="N36" s="28">
        <f t="shared" si="1"/>
        <v>52.70762711864407</v>
      </c>
      <c r="O36" s="28">
        <f t="shared" si="2"/>
        <v>124.39</v>
      </c>
      <c r="P36" s="119">
        <f t="shared" si="3"/>
        <v>53.1</v>
      </c>
      <c r="Q36" s="121" t="s">
        <v>57</v>
      </c>
      <c r="R36" s="26" t="e">
        <f>#REF!/#REF!</f>
        <v>#REF!</v>
      </c>
      <c r="S36" s="73">
        <f t="shared" si="4"/>
        <v>3.1000000000000014</v>
      </c>
    </row>
    <row r="37" spans="1:19" ht="20.25" customHeight="1">
      <c r="A37" s="23">
        <v>27</v>
      </c>
      <c r="B37" s="25" t="s">
        <v>32</v>
      </c>
      <c r="C37" s="54">
        <v>8</v>
      </c>
      <c r="D37" s="127">
        <v>132</v>
      </c>
      <c r="E37" s="127">
        <v>117</v>
      </c>
      <c r="F37" s="127">
        <v>53</v>
      </c>
      <c r="G37" s="139">
        <f t="shared" si="0"/>
        <v>0.4015151515151515</v>
      </c>
      <c r="H37" s="28">
        <f t="shared" si="5"/>
        <v>13384</v>
      </c>
      <c r="I37" s="28">
        <f t="shared" si="6"/>
        <v>1096904201.2185</v>
      </c>
      <c r="J37" s="29">
        <v>13388</v>
      </c>
      <c r="K37" s="29">
        <v>1696059207.274</v>
      </c>
      <c r="L37" s="29">
        <v>13380</v>
      </c>
      <c r="M37" s="29">
        <v>497749195.163</v>
      </c>
      <c r="N37" s="28">
        <f t="shared" si="1"/>
        <v>101.39393939393939</v>
      </c>
      <c r="O37" s="28">
        <f t="shared" si="2"/>
        <v>252.52830188679246</v>
      </c>
      <c r="P37" s="119">
        <f t="shared" si="3"/>
        <v>66</v>
      </c>
      <c r="Q37" s="121" t="s">
        <v>25</v>
      </c>
      <c r="R37" s="26" t="e">
        <f>#REF!/#REF!</f>
        <v>#REF!</v>
      </c>
      <c r="S37" s="73">
        <f t="shared" si="4"/>
        <v>13</v>
      </c>
    </row>
    <row r="38" spans="1:19" ht="20.25" customHeight="1">
      <c r="A38" s="23">
        <v>28</v>
      </c>
      <c r="B38" s="25" t="s">
        <v>48</v>
      </c>
      <c r="C38" s="54">
        <v>15</v>
      </c>
      <c r="D38" s="127">
        <v>191</v>
      </c>
      <c r="E38" s="127">
        <v>178</v>
      </c>
      <c r="F38" s="127">
        <v>79</v>
      </c>
      <c r="G38" s="139">
        <f t="shared" si="0"/>
        <v>0.41361256544502617</v>
      </c>
      <c r="H38" s="28">
        <f t="shared" si="5"/>
        <v>18028.5</v>
      </c>
      <c r="I38" s="28">
        <f t="shared" si="6"/>
        <v>1501181288.1027498</v>
      </c>
      <c r="J38" s="29">
        <v>17574</v>
      </c>
      <c r="K38" s="29">
        <v>1241076119</v>
      </c>
      <c r="L38" s="29">
        <v>18483</v>
      </c>
      <c r="M38" s="29">
        <v>1761286457.2054996</v>
      </c>
      <c r="N38" s="28">
        <f t="shared" si="1"/>
        <v>94.39005235602095</v>
      </c>
      <c r="O38" s="28">
        <f t="shared" si="2"/>
        <v>228.20886075949366</v>
      </c>
      <c r="P38" s="119">
        <f t="shared" si="3"/>
        <v>91.67999999999999</v>
      </c>
      <c r="Q38" s="121" t="s">
        <v>40</v>
      </c>
      <c r="R38" s="36" t="e">
        <f>#REF!/#REF!</f>
        <v>#REF!</v>
      </c>
      <c r="S38" s="73">
        <f t="shared" si="4"/>
        <v>12.679999999999993</v>
      </c>
    </row>
    <row r="39" spans="1:19" ht="20.25" customHeight="1">
      <c r="A39" s="23">
        <v>29</v>
      </c>
      <c r="B39" s="25" t="s">
        <v>89</v>
      </c>
      <c r="C39" s="54">
        <v>10</v>
      </c>
      <c r="D39" s="127">
        <v>104</v>
      </c>
      <c r="E39" s="127">
        <v>104</v>
      </c>
      <c r="F39" s="127">
        <v>31</v>
      </c>
      <c r="G39" s="139">
        <f t="shared" si="0"/>
        <v>0.2980769230769231</v>
      </c>
      <c r="H39" s="28">
        <f t="shared" si="5"/>
        <v>3476</v>
      </c>
      <c r="I39" s="28">
        <f t="shared" si="6"/>
        <v>883325217.027075</v>
      </c>
      <c r="J39" s="29">
        <v>3351</v>
      </c>
      <c r="K39" s="29">
        <v>303621944.05415</v>
      </c>
      <c r="L39" s="29">
        <v>3601</v>
      </c>
      <c r="M39" s="29">
        <v>1463028490</v>
      </c>
      <c r="N39" s="28">
        <f t="shared" si="1"/>
        <v>33.42307692307692</v>
      </c>
      <c r="O39" s="28">
        <f t="shared" si="2"/>
        <v>112.12903225806451</v>
      </c>
      <c r="P39" s="119">
        <f t="shared" si="3"/>
        <v>46.800000000000004</v>
      </c>
      <c r="Q39" s="121" t="s">
        <v>57</v>
      </c>
      <c r="R39" s="26" t="e">
        <f>#REF!/#REF!</f>
        <v>#REF!</v>
      </c>
      <c r="S39" s="73">
        <f t="shared" si="4"/>
        <v>15.800000000000004</v>
      </c>
    </row>
    <row r="40" spans="1:19" ht="20.25" customHeight="1" thickBot="1">
      <c r="A40" s="23">
        <v>30</v>
      </c>
      <c r="B40" s="87" t="s">
        <v>90</v>
      </c>
      <c r="C40" s="132">
        <v>8</v>
      </c>
      <c r="D40" s="127">
        <v>82</v>
      </c>
      <c r="E40" s="127">
        <v>77</v>
      </c>
      <c r="F40" s="127">
        <v>22</v>
      </c>
      <c r="G40" s="139">
        <f t="shared" si="0"/>
        <v>0.2682926829268293</v>
      </c>
      <c r="H40" s="28">
        <f t="shared" si="5"/>
        <v>1736</v>
      </c>
      <c r="I40" s="28">
        <f t="shared" si="6"/>
        <v>487799433.325</v>
      </c>
      <c r="J40" s="29">
        <v>1887</v>
      </c>
      <c r="K40" s="29">
        <v>19591531</v>
      </c>
      <c r="L40" s="29">
        <v>1585</v>
      </c>
      <c r="M40" s="29">
        <v>956007335.65</v>
      </c>
      <c r="N40" s="28">
        <f t="shared" si="1"/>
        <v>21.170731707317074</v>
      </c>
      <c r="O40" s="28">
        <f t="shared" si="2"/>
        <v>78.9090909090909</v>
      </c>
      <c r="P40" s="119">
        <f t="shared" si="3"/>
        <v>36.9</v>
      </c>
      <c r="Q40" s="125" t="s">
        <v>57</v>
      </c>
      <c r="R40" s="88" t="e">
        <f>#REF!/#REF!</f>
        <v>#REF!</v>
      </c>
      <c r="S40" s="73">
        <f t="shared" si="4"/>
        <v>14.899999999999999</v>
      </c>
    </row>
    <row r="41" spans="1:19" ht="19.5" customHeight="1" thickTop="1">
      <c r="A41" s="23">
        <v>31</v>
      </c>
      <c r="B41" s="47" t="s">
        <v>49</v>
      </c>
      <c r="C41" s="131">
        <v>12</v>
      </c>
      <c r="D41" s="127">
        <v>164</v>
      </c>
      <c r="E41" s="127">
        <v>157</v>
      </c>
      <c r="F41" s="127">
        <v>69</v>
      </c>
      <c r="G41" s="139">
        <f t="shared" si="0"/>
        <v>0.42073170731707316</v>
      </c>
      <c r="H41" s="28">
        <f t="shared" si="5"/>
        <v>13230.5</v>
      </c>
      <c r="I41" s="28">
        <f t="shared" si="6"/>
        <v>774677812.5</v>
      </c>
      <c r="J41" s="51">
        <v>13392</v>
      </c>
      <c r="K41" s="51">
        <v>1533371939</v>
      </c>
      <c r="L41" s="51">
        <v>13069</v>
      </c>
      <c r="M41" s="51">
        <v>15983686</v>
      </c>
      <c r="N41" s="28">
        <f t="shared" si="1"/>
        <v>80.67378048780488</v>
      </c>
      <c r="O41" s="28">
        <f t="shared" si="2"/>
        <v>191.7463768115942</v>
      </c>
      <c r="P41" s="119">
        <f t="shared" si="3"/>
        <v>78.72</v>
      </c>
      <c r="Q41" s="126" t="s">
        <v>40</v>
      </c>
      <c r="R41" s="53" t="e">
        <f>#REF!/#REF!</f>
        <v>#REF!</v>
      </c>
      <c r="S41" s="73">
        <f t="shared" si="4"/>
        <v>9.719999999999999</v>
      </c>
    </row>
    <row r="42" spans="1:19" ht="19.5" customHeight="1">
      <c r="A42" s="23">
        <v>32</v>
      </c>
      <c r="B42" s="25" t="s">
        <v>80</v>
      </c>
      <c r="C42" s="54">
        <v>11</v>
      </c>
      <c r="D42" s="127">
        <v>129</v>
      </c>
      <c r="E42" s="127">
        <v>129</v>
      </c>
      <c r="F42" s="127">
        <v>43</v>
      </c>
      <c r="G42" s="139">
        <f t="shared" si="0"/>
        <v>0.3333333333333333</v>
      </c>
      <c r="H42" s="28">
        <f t="shared" si="5"/>
        <v>5241</v>
      </c>
      <c r="I42" s="28">
        <f t="shared" si="6"/>
        <v>95970783</v>
      </c>
      <c r="J42" s="29">
        <v>5369</v>
      </c>
      <c r="K42" s="29">
        <v>87906353</v>
      </c>
      <c r="L42" s="29">
        <v>5113</v>
      </c>
      <c r="M42" s="29">
        <v>104035213</v>
      </c>
      <c r="N42" s="28">
        <f t="shared" si="1"/>
        <v>40.627906976744185</v>
      </c>
      <c r="O42" s="28">
        <f t="shared" si="2"/>
        <v>121.88372093023256</v>
      </c>
      <c r="P42" s="119">
        <f t="shared" si="3"/>
        <v>58.050000000000004</v>
      </c>
      <c r="Q42" s="122" t="s">
        <v>57</v>
      </c>
      <c r="R42" s="54" t="e">
        <f>#REF!/#REF!</f>
        <v>#REF!</v>
      </c>
      <c r="S42" s="73">
        <f t="shared" si="4"/>
        <v>15.050000000000004</v>
      </c>
    </row>
    <row r="43" spans="1:19" ht="19.5" customHeight="1">
      <c r="A43" s="23">
        <v>33</v>
      </c>
      <c r="B43" s="25" t="s">
        <v>79</v>
      </c>
      <c r="C43" s="54">
        <v>9</v>
      </c>
      <c r="D43" s="127">
        <v>107</v>
      </c>
      <c r="E43" s="127">
        <v>106</v>
      </c>
      <c r="F43" s="127">
        <v>44</v>
      </c>
      <c r="G43" s="139">
        <f aca="true" t="shared" si="7" ref="G43:G73">F43/D43</f>
        <v>0.411214953271028</v>
      </c>
      <c r="H43" s="28">
        <f t="shared" si="5"/>
        <v>4611</v>
      </c>
      <c r="I43" s="28">
        <f t="shared" si="6"/>
        <v>73348635.7835</v>
      </c>
      <c r="J43" s="29">
        <v>4585</v>
      </c>
      <c r="K43" s="29">
        <v>72417885</v>
      </c>
      <c r="L43" s="29">
        <v>4637</v>
      </c>
      <c r="M43" s="29">
        <v>74279386.567</v>
      </c>
      <c r="N43" s="28">
        <f aca="true" t="shared" si="8" ref="N43:N73">H43/D43</f>
        <v>43.09345794392523</v>
      </c>
      <c r="O43" s="28">
        <f aca="true" t="shared" si="9" ref="O43:O73">H43/F43</f>
        <v>104.79545454545455</v>
      </c>
      <c r="P43" s="119">
        <f aca="true" t="shared" si="10" ref="P43:P73">D43*Q43</f>
        <v>48.15</v>
      </c>
      <c r="Q43" s="122" t="s">
        <v>57</v>
      </c>
      <c r="R43" s="26" t="e">
        <f>#REF!/#REF!</f>
        <v>#REF!</v>
      </c>
      <c r="S43" s="73">
        <f aca="true" t="shared" si="11" ref="S43:S68">P43-F43</f>
        <v>4.149999999999999</v>
      </c>
    </row>
    <row r="44" spans="1:19" ht="19.5" customHeight="1">
      <c r="A44" s="23">
        <v>34</v>
      </c>
      <c r="B44" s="25" t="s">
        <v>30</v>
      </c>
      <c r="C44" s="54">
        <v>15</v>
      </c>
      <c r="D44" s="127">
        <v>204</v>
      </c>
      <c r="E44" s="127">
        <v>198</v>
      </c>
      <c r="F44" s="127">
        <v>74</v>
      </c>
      <c r="G44" s="139">
        <f t="shared" si="7"/>
        <v>0.3627450980392157</v>
      </c>
      <c r="H44" s="28">
        <f t="shared" si="5"/>
        <v>28945.5</v>
      </c>
      <c r="I44" s="28">
        <f t="shared" si="6"/>
        <v>3501092047</v>
      </c>
      <c r="J44" s="29">
        <v>28908</v>
      </c>
      <c r="K44" s="29">
        <v>3124407569</v>
      </c>
      <c r="L44" s="29">
        <v>28983</v>
      </c>
      <c r="M44" s="29">
        <v>3877776525</v>
      </c>
      <c r="N44" s="28">
        <f t="shared" si="8"/>
        <v>141.88970588235293</v>
      </c>
      <c r="O44" s="28">
        <f t="shared" si="9"/>
        <v>391.1554054054054</v>
      </c>
      <c r="P44" s="119">
        <f t="shared" si="10"/>
        <v>102</v>
      </c>
      <c r="Q44" s="122" t="s">
        <v>25</v>
      </c>
      <c r="R44" s="36" t="e">
        <f>#REF!/#REF!</f>
        <v>#REF!</v>
      </c>
      <c r="S44" s="73">
        <f t="shared" si="11"/>
        <v>28</v>
      </c>
    </row>
    <row r="45" spans="1:19" ht="19.5" customHeight="1">
      <c r="A45" s="23">
        <v>35</v>
      </c>
      <c r="B45" s="25" t="s">
        <v>70</v>
      </c>
      <c r="C45" s="54">
        <v>10</v>
      </c>
      <c r="D45" s="127">
        <v>128</v>
      </c>
      <c r="E45" s="127">
        <v>127</v>
      </c>
      <c r="F45" s="127">
        <v>53</v>
      </c>
      <c r="G45" s="139">
        <f t="shared" si="7"/>
        <v>0.4140625</v>
      </c>
      <c r="H45" s="28">
        <f t="shared" si="5"/>
        <v>6276.5</v>
      </c>
      <c r="I45" s="28">
        <f t="shared" si="6"/>
        <v>148170365</v>
      </c>
      <c r="J45" s="29">
        <v>6557</v>
      </c>
      <c r="K45" s="29">
        <v>89016895</v>
      </c>
      <c r="L45" s="29">
        <v>5996</v>
      </c>
      <c r="M45" s="29">
        <v>207323835</v>
      </c>
      <c r="N45" s="28">
        <f t="shared" si="8"/>
        <v>49.03515625</v>
      </c>
      <c r="O45" s="28">
        <f t="shared" si="9"/>
        <v>118.4245283018868</v>
      </c>
      <c r="P45" s="119">
        <f t="shared" si="10"/>
        <v>57.6</v>
      </c>
      <c r="Q45" s="122" t="s">
        <v>57</v>
      </c>
      <c r="R45" s="26" t="e">
        <f>#REF!/#REF!</f>
        <v>#REF!</v>
      </c>
      <c r="S45" s="73">
        <f t="shared" si="11"/>
        <v>4.600000000000001</v>
      </c>
    </row>
    <row r="46" spans="1:19" ht="19.5" customHeight="1">
      <c r="A46" s="23">
        <v>36</v>
      </c>
      <c r="B46" s="25" t="s">
        <v>55</v>
      </c>
      <c r="C46" s="54">
        <v>21</v>
      </c>
      <c r="D46" s="127">
        <v>252</v>
      </c>
      <c r="E46" s="127">
        <v>252</v>
      </c>
      <c r="F46" s="127">
        <v>95</v>
      </c>
      <c r="G46" s="139">
        <f t="shared" si="7"/>
        <v>0.376984126984127</v>
      </c>
      <c r="H46" s="28">
        <f t="shared" si="5"/>
        <v>14873</v>
      </c>
      <c r="I46" s="28">
        <f t="shared" si="6"/>
        <v>543511998.25</v>
      </c>
      <c r="J46" s="29">
        <v>15315</v>
      </c>
      <c r="K46" s="29">
        <v>586102399.5</v>
      </c>
      <c r="L46" s="29">
        <v>14431</v>
      </c>
      <c r="M46" s="29">
        <v>500921597</v>
      </c>
      <c r="N46" s="28">
        <f t="shared" si="8"/>
        <v>59.01984126984127</v>
      </c>
      <c r="O46" s="28">
        <f t="shared" si="9"/>
        <v>156.55789473684212</v>
      </c>
      <c r="P46" s="119">
        <f t="shared" si="10"/>
        <v>113.4</v>
      </c>
      <c r="Q46" s="122" t="s">
        <v>57</v>
      </c>
      <c r="R46" s="36" t="e">
        <f>#REF!/#REF!</f>
        <v>#REF!</v>
      </c>
      <c r="S46" s="73">
        <f t="shared" si="11"/>
        <v>18.400000000000006</v>
      </c>
    </row>
    <row r="47" spans="1:19" ht="19.5" customHeight="1">
      <c r="A47" s="23">
        <v>37</v>
      </c>
      <c r="B47" s="52" t="s">
        <v>77</v>
      </c>
      <c r="C47" s="54">
        <v>8</v>
      </c>
      <c r="D47" s="127">
        <v>102</v>
      </c>
      <c r="E47" s="127">
        <v>98</v>
      </c>
      <c r="F47" s="127">
        <v>39</v>
      </c>
      <c r="G47" s="139">
        <f t="shared" si="7"/>
        <v>0.38235294117647056</v>
      </c>
      <c r="H47" s="28">
        <f t="shared" si="5"/>
        <v>5250.5</v>
      </c>
      <c r="I47" s="28">
        <f t="shared" si="6"/>
        <v>401225589.5</v>
      </c>
      <c r="J47" s="29">
        <v>5019</v>
      </c>
      <c r="K47" s="29">
        <v>283083910</v>
      </c>
      <c r="L47" s="29">
        <v>5482</v>
      </c>
      <c r="M47" s="29">
        <v>519367269</v>
      </c>
      <c r="N47" s="28">
        <f t="shared" si="8"/>
        <v>51.47549019607843</v>
      </c>
      <c r="O47" s="28">
        <f t="shared" si="9"/>
        <v>134.62820512820514</v>
      </c>
      <c r="P47" s="119">
        <f t="shared" si="10"/>
        <v>45.9</v>
      </c>
      <c r="Q47" s="122" t="s">
        <v>57</v>
      </c>
      <c r="R47" s="26" t="e">
        <f>#REF!/#REF!</f>
        <v>#REF!</v>
      </c>
      <c r="S47" s="73">
        <f t="shared" si="11"/>
        <v>6.899999999999999</v>
      </c>
    </row>
    <row r="48" spans="1:19" ht="19.5" customHeight="1">
      <c r="A48" s="23">
        <v>38</v>
      </c>
      <c r="B48" s="25" t="s">
        <v>72</v>
      </c>
      <c r="C48" s="54">
        <v>7</v>
      </c>
      <c r="D48" s="127">
        <v>94</v>
      </c>
      <c r="E48" s="127">
        <v>90</v>
      </c>
      <c r="F48" s="127">
        <v>35</v>
      </c>
      <c r="G48" s="139">
        <f t="shared" si="7"/>
        <v>0.3723404255319149</v>
      </c>
      <c r="H48" s="28">
        <f t="shared" si="5"/>
        <v>4724</v>
      </c>
      <c r="I48" s="28">
        <f t="shared" si="6"/>
        <v>316293772.0355</v>
      </c>
      <c r="J48" s="29">
        <v>4756</v>
      </c>
      <c r="K48" s="29">
        <v>294452770.071</v>
      </c>
      <c r="L48" s="29">
        <v>4692</v>
      </c>
      <c r="M48" s="29">
        <v>338134774</v>
      </c>
      <c r="N48" s="28">
        <f t="shared" si="8"/>
        <v>50.255319148936174</v>
      </c>
      <c r="O48" s="28">
        <f t="shared" si="9"/>
        <v>134.97142857142856</v>
      </c>
      <c r="P48" s="119">
        <f t="shared" si="10"/>
        <v>42.300000000000004</v>
      </c>
      <c r="Q48" s="122" t="s">
        <v>57</v>
      </c>
      <c r="R48" s="36" t="e">
        <f>#REF!/#REF!</f>
        <v>#REF!</v>
      </c>
      <c r="S48" s="73">
        <f t="shared" si="11"/>
        <v>7.300000000000004</v>
      </c>
    </row>
    <row r="49" spans="1:19" ht="19.5" customHeight="1">
      <c r="A49" s="23">
        <v>39</v>
      </c>
      <c r="B49" s="25" t="s">
        <v>59</v>
      </c>
      <c r="C49" s="54">
        <v>13</v>
      </c>
      <c r="D49" s="127">
        <v>156</v>
      </c>
      <c r="E49" s="127">
        <v>152</v>
      </c>
      <c r="F49" s="127">
        <v>68</v>
      </c>
      <c r="G49" s="139">
        <f t="shared" si="7"/>
        <v>0.4358974358974359</v>
      </c>
      <c r="H49" s="28">
        <f t="shared" si="5"/>
        <v>10389.5</v>
      </c>
      <c r="I49" s="28">
        <f t="shared" si="6"/>
        <v>652213090.519</v>
      </c>
      <c r="J49" s="29">
        <v>10079</v>
      </c>
      <c r="K49" s="29">
        <v>740759825</v>
      </c>
      <c r="L49" s="29">
        <v>10700</v>
      </c>
      <c r="M49" s="29">
        <v>563666356.038</v>
      </c>
      <c r="N49" s="28">
        <f t="shared" si="8"/>
        <v>66.59935897435898</v>
      </c>
      <c r="O49" s="28">
        <f t="shared" si="9"/>
        <v>152.78676470588235</v>
      </c>
      <c r="P49" s="119">
        <f t="shared" si="10"/>
        <v>70.2</v>
      </c>
      <c r="Q49" s="122" t="s">
        <v>57</v>
      </c>
      <c r="R49" s="36" t="e">
        <f>#REF!/#REF!</f>
        <v>#REF!</v>
      </c>
      <c r="S49" s="73">
        <f t="shared" si="11"/>
        <v>2.200000000000003</v>
      </c>
    </row>
    <row r="50" spans="1:19" ht="19.5" customHeight="1">
      <c r="A50" s="23">
        <v>40</v>
      </c>
      <c r="B50" s="25" t="s">
        <v>61</v>
      </c>
      <c r="C50" s="54">
        <v>9</v>
      </c>
      <c r="D50" s="127">
        <v>114</v>
      </c>
      <c r="E50" s="127">
        <v>111</v>
      </c>
      <c r="F50" s="127">
        <v>43</v>
      </c>
      <c r="G50" s="139">
        <f t="shared" si="7"/>
        <v>0.37719298245614036</v>
      </c>
      <c r="H50" s="28">
        <f t="shared" si="5"/>
        <v>7670.5</v>
      </c>
      <c r="I50" s="28">
        <f t="shared" si="6"/>
        <v>465695488.00049996</v>
      </c>
      <c r="J50" s="29">
        <v>7870</v>
      </c>
      <c r="K50" s="29">
        <v>483561014.001</v>
      </c>
      <c r="L50" s="29">
        <v>7471</v>
      </c>
      <c r="M50" s="29">
        <v>447829962</v>
      </c>
      <c r="N50" s="28">
        <f t="shared" si="8"/>
        <v>67.28508771929825</v>
      </c>
      <c r="O50" s="28">
        <f t="shared" si="9"/>
        <v>178.38372093023256</v>
      </c>
      <c r="P50" s="119">
        <f t="shared" si="10"/>
        <v>51.300000000000004</v>
      </c>
      <c r="Q50" s="122" t="s">
        <v>57</v>
      </c>
      <c r="R50" s="26" t="e">
        <f>#REF!/#REF!</f>
        <v>#REF!</v>
      </c>
      <c r="S50" s="73">
        <f t="shared" si="11"/>
        <v>8.300000000000004</v>
      </c>
    </row>
    <row r="51" spans="1:19" ht="19.5" customHeight="1">
      <c r="A51" s="23">
        <v>41</v>
      </c>
      <c r="B51" s="25" t="s">
        <v>88</v>
      </c>
      <c r="C51" s="54">
        <v>8</v>
      </c>
      <c r="D51" s="127">
        <v>107</v>
      </c>
      <c r="E51" s="127">
        <v>106</v>
      </c>
      <c r="F51" s="127">
        <v>46</v>
      </c>
      <c r="G51" s="139">
        <f t="shared" si="7"/>
        <v>0.42990654205607476</v>
      </c>
      <c r="H51" s="28">
        <f t="shared" si="5"/>
        <v>3364</v>
      </c>
      <c r="I51" s="28">
        <f t="shared" si="6"/>
        <v>162427968.5</v>
      </c>
      <c r="J51" s="29">
        <v>3281</v>
      </c>
      <c r="K51" s="29">
        <v>139803286</v>
      </c>
      <c r="L51" s="29">
        <v>3447</v>
      </c>
      <c r="M51" s="29">
        <v>185052651</v>
      </c>
      <c r="N51" s="28">
        <f t="shared" si="8"/>
        <v>31.439252336448597</v>
      </c>
      <c r="O51" s="28">
        <f t="shared" si="9"/>
        <v>73.1304347826087</v>
      </c>
      <c r="P51" s="119">
        <f t="shared" si="10"/>
        <v>48.15</v>
      </c>
      <c r="Q51" s="122" t="s">
        <v>57</v>
      </c>
      <c r="R51" s="26" t="e">
        <f>#REF!/#REF!</f>
        <v>#REF!</v>
      </c>
      <c r="S51" s="73">
        <f t="shared" si="11"/>
        <v>2.1499999999999986</v>
      </c>
    </row>
    <row r="52" spans="1:19" ht="19.5" customHeight="1">
      <c r="A52" s="23">
        <v>42</v>
      </c>
      <c r="B52" s="25" t="s">
        <v>76</v>
      </c>
      <c r="C52" s="54">
        <v>18</v>
      </c>
      <c r="D52" s="127">
        <v>186</v>
      </c>
      <c r="E52" s="127">
        <v>183</v>
      </c>
      <c r="F52" s="127">
        <v>66</v>
      </c>
      <c r="G52" s="139">
        <f t="shared" si="7"/>
        <v>0.3548387096774194</v>
      </c>
      <c r="H52" s="28">
        <f t="shared" si="5"/>
        <v>9163</v>
      </c>
      <c r="I52" s="28">
        <f t="shared" si="6"/>
        <v>1883760709.9945002</v>
      </c>
      <c r="J52" s="29">
        <v>9159</v>
      </c>
      <c r="K52" s="29">
        <v>1330931706.1020002</v>
      </c>
      <c r="L52" s="29">
        <v>9167</v>
      </c>
      <c r="M52" s="29">
        <v>2436589713.887</v>
      </c>
      <c r="N52" s="28">
        <f t="shared" si="8"/>
        <v>49.263440860215056</v>
      </c>
      <c r="O52" s="28">
        <f t="shared" si="9"/>
        <v>138.83333333333334</v>
      </c>
      <c r="P52" s="119">
        <f t="shared" si="10"/>
        <v>83.7</v>
      </c>
      <c r="Q52" s="122" t="s">
        <v>57</v>
      </c>
      <c r="R52" s="36" t="e">
        <f>#REF!/#REF!</f>
        <v>#REF!</v>
      </c>
      <c r="S52" s="73">
        <f t="shared" si="11"/>
        <v>17.700000000000003</v>
      </c>
    </row>
    <row r="53" spans="1:19" ht="19.5" customHeight="1">
      <c r="A53" s="23">
        <v>43</v>
      </c>
      <c r="B53" s="25" t="s">
        <v>74</v>
      </c>
      <c r="C53" s="54">
        <v>14</v>
      </c>
      <c r="D53" s="127">
        <v>148</v>
      </c>
      <c r="E53" s="127">
        <v>142</v>
      </c>
      <c r="F53" s="127">
        <v>54</v>
      </c>
      <c r="G53" s="139">
        <f t="shared" si="7"/>
        <v>0.36486486486486486</v>
      </c>
      <c r="H53" s="28">
        <f t="shared" si="5"/>
        <v>7050</v>
      </c>
      <c r="I53" s="28">
        <f t="shared" si="6"/>
        <v>545600341.5495</v>
      </c>
      <c r="J53" s="29">
        <v>7228</v>
      </c>
      <c r="K53" s="29">
        <v>600901843</v>
      </c>
      <c r="L53" s="29">
        <v>6872</v>
      </c>
      <c r="M53" s="29">
        <v>490298840.099</v>
      </c>
      <c r="N53" s="28">
        <f t="shared" si="8"/>
        <v>47.63513513513514</v>
      </c>
      <c r="O53" s="28">
        <f t="shared" si="9"/>
        <v>130.55555555555554</v>
      </c>
      <c r="P53" s="119">
        <f t="shared" si="10"/>
        <v>66.60000000000001</v>
      </c>
      <c r="Q53" s="122" t="s">
        <v>57</v>
      </c>
      <c r="R53" s="54" t="e">
        <f>#REF!/#REF!</f>
        <v>#REF!</v>
      </c>
      <c r="S53" s="73">
        <f t="shared" si="11"/>
        <v>12.600000000000009</v>
      </c>
    </row>
    <row r="54" spans="1:19" ht="19.5" customHeight="1">
      <c r="A54" s="23">
        <v>44</v>
      </c>
      <c r="B54" s="25" t="s">
        <v>67</v>
      </c>
      <c r="C54" s="54">
        <v>14</v>
      </c>
      <c r="D54" s="127">
        <v>185</v>
      </c>
      <c r="E54" s="127">
        <v>181</v>
      </c>
      <c r="F54" s="127">
        <v>76</v>
      </c>
      <c r="G54" s="139">
        <f t="shared" si="7"/>
        <v>0.41081081081081083</v>
      </c>
      <c r="H54" s="28">
        <f t="shared" si="5"/>
        <v>9458.5</v>
      </c>
      <c r="I54" s="28">
        <f t="shared" si="6"/>
        <v>888733827.323</v>
      </c>
      <c r="J54" s="29">
        <v>9444</v>
      </c>
      <c r="K54" s="55">
        <v>707642680</v>
      </c>
      <c r="L54" s="55">
        <v>9473</v>
      </c>
      <c r="M54" s="55">
        <v>1069824974.646</v>
      </c>
      <c r="N54" s="28">
        <f t="shared" si="8"/>
        <v>51.127027027027026</v>
      </c>
      <c r="O54" s="28">
        <f t="shared" si="9"/>
        <v>124.45394736842105</v>
      </c>
      <c r="P54" s="119">
        <f t="shared" si="10"/>
        <v>83.25</v>
      </c>
      <c r="Q54" s="122" t="s">
        <v>57</v>
      </c>
      <c r="R54" s="26" t="e">
        <f>#REF!/#REF!</f>
        <v>#REF!</v>
      </c>
      <c r="S54" s="73">
        <f t="shared" si="11"/>
        <v>7.25</v>
      </c>
    </row>
    <row r="55" spans="1:19" ht="19.5" customHeight="1">
      <c r="A55" s="23">
        <v>45</v>
      </c>
      <c r="B55" s="25" t="s">
        <v>83</v>
      </c>
      <c r="C55" s="54">
        <v>9</v>
      </c>
      <c r="D55" s="127">
        <v>112</v>
      </c>
      <c r="E55" s="127">
        <v>106</v>
      </c>
      <c r="F55" s="127">
        <v>48</v>
      </c>
      <c r="G55" s="139">
        <f t="shared" si="7"/>
        <v>0.42857142857142855</v>
      </c>
      <c r="H55" s="28">
        <f t="shared" si="5"/>
        <v>3472.5</v>
      </c>
      <c r="I55" s="28">
        <f t="shared" si="6"/>
        <v>182176446.5</v>
      </c>
      <c r="J55" s="29">
        <v>3331</v>
      </c>
      <c r="K55" s="55">
        <v>141028245</v>
      </c>
      <c r="L55" s="55">
        <v>3614</v>
      </c>
      <c r="M55" s="55">
        <v>223324648</v>
      </c>
      <c r="N55" s="28">
        <f t="shared" si="8"/>
        <v>31.004464285714285</v>
      </c>
      <c r="O55" s="28">
        <f t="shared" si="9"/>
        <v>72.34375</v>
      </c>
      <c r="P55" s="119">
        <f t="shared" si="10"/>
        <v>50.4</v>
      </c>
      <c r="Q55" s="122" t="s">
        <v>57</v>
      </c>
      <c r="R55" s="26" t="e">
        <f>#REF!/#REF!</f>
        <v>#REF!</v>
      </c>
      <c r="S55" s="73">
        <f t="shared" si="11"/>
        <v>2.3999999999999986</v>
      </c>
    </row>
    <row r="56" spans="1:19" ht="19.5" customHeight="1">
      <c r="A56" s="23">
        <v>46</v>
      </c>
      <c r="B56" s="25" t="s">
        <v>52</v>
      </c>
      <c r="C56" s="54">
        <v>11</v>
      </c>
      <c r="D56" s="127">
        <v>134</v>
      </c>
      <c r="E56" s="127">
        <v>131</v>
      </c>
      <c r="F56" s="127">
        <v>48</v>
      </c>
      <c r="G56" s="139">
        <f t="shared" si="7"/>
        <v>0.3582089552238806</v>
      </c>
      <c r="H56" s="28">
        <f t="shared" si="5"/>
        <v>11259.5</v>
      </c>
      <c r="I56" s="28">
        <f t="shared" si="6"/>
        <v>971493272</v>
      </c>
      <c r="J56" s="29">
        <v>10835</v>
      </c>
      <c r="K56" s="55">
        <v>1050194797</v>
      </c>
      <c r="L56" s="55">
        <v>11684</v>
      </c>
      <c r="M56" s="55">
        <v>892791747</v>
      </c>
      <c r="N56" s="28">
        <f t="shared" si="8"/>
        <v>84.02611940298507</v>
      </c>
      <c r="O56" s="28">
        <f t="shared" si="9"/>
        <v>234.57291666666666</v>
      </c>
      <c r="P56" s="119">
        <f t="shared" si="10"/>
        <v>64.32</v>
      </c>
      <c r="Q56" s="122" t="s">
        <v>40</v>
      </c>
      <c r="R56" s="36" t="e">
        <f>#REF!/#REF!</f>
        <v>#REF!</v>
      </c>
      <c r="S56" s="73">
        <f t="shared" si="11"/>
        <v>16.319999999999993</v>
      </c>
    </row>
    <row r="57" spans="1:19" ht="19.5" customHeight="1">
      <c r="A57" s="23">
        <v>47</v>
      </c>
      <c r="B57" s="25" t="s">
        <v>65</v>
      </c>
      <c r="C57" s="54">
        <v>12</v>
      </c>
      <c r="D57" s="127">
        <v>134</v>
      </c>
      <c r="E57" s="127">
        <v>134</v>
      </c>
      <c r="F57" s="127">
        <v>48</v>
      </c>
      <c r="G57" s="139">
        <f t="shared" si="7"/>
        <v>0.3582089552238806</v>
      </c>
      <c r="H57" s="28">
        <f t="shared" si="5"/>
        <v>6276.5</v>
      </c>
      <c r="I57" s="28">
        <f t="shared" si="6"/>
        <v>108119791</v>
      </c>
      <c r="J57" s="29">
        <v>6343</v>
      </c>
      <c r="K57" s="55">
        <v>96131095</v>
      </c>
      <c r="L57" s="55">
        <v>6210</v>
      </c>
      <c r="M57" s="55">
        <v>120108487</v>
      </c>
      <c r="N57" s="28">
        <f t="shared" si="8"/>
        <v>46.83955223880597</v>
      </c>
      <c r="O57" s="28">
        <f t="shared" si="9"/>
        <v>130.76041666666666</v>
      </c>
      <c r="P57" s="119">
        <f t="shared" si="10"/>
        <v>60.300000000000004</v>
      </c>
      <c r="Q57" s="122" t="s">
        <v>57</v>
      </c>
      <c r="R57" s="26" t="e">
        <f>#REF!/#REF!</f>
        <v>#REF!</v>
      </c>
      <c r="S57" s="73">
        <f t="shared" si="11"/>
        <v>12.300000000000004</v>
      </c>
    </row>
    <row r="58" spans="1:19" ht="19.5" customHeight="1">
      <c r="A58" s="23">
        <v>48</v>
      </c>
      <c r="B58" s="25" t="s">
        <v>27</v>
      </c>
      <c r="C58" s="54">
        <v>9</v>
      </c>
      <c r="D58" s="127">
        <v>177</v>
      </c>
      <c r="E58" s="127">
        <v>175</v>
      </c>
      <c r="F58" s="127">
        <v>66</v>
      </c>
      <c r="G58" s="139">
        <f t="shared" si="7"/>
        <v>0.3728813559322034</v>
      </c>
      <c r="H58" s="28">
        <f t="shared" si="5"/>
        <v>32502</v>
      </c>
      <c r="I58" s="28">
        <f t="shared" si="6"/>
        <v>1651113574</v>
      </c>
      <c r="J58" s="29">
        <v>32636</v>
      </c>
      <c r="K58" s="55">
        <v>1548533455</v>
      </c>
      <c r="L58" s="55">
        <v>32368</v>
      </c>
      <c r="M58" s="55">
        <v>1753693693</v>
      </c>
      <c r="N58" s="28">
        <f t="shared" si="8"/>
        <v>183.6271186440678</v>
      </c>
      <c r="O58" s="28">
        <f t="shared" si="9"/>
        <v>492.45454545454544</v>
      </c>
      <c r="P58" s="119">
        <f t="shared" si="10"/>
        <v>88.5</v>
      </c>
      <c r="Q58" s="122" t="s">
        <v>25</v>
      </c>
      <c r="R58" s="26" t="e">
        <f>#REF!/#REF!</f>
        <v>#REF!</v>
      </c>
      <c r="S58" s="73">
        <f t="shared" si="11"/>
        <v>22.5</v>
      </c>
    </row>
    <row r="59" spans="1:19" ht="19.5" customHeight="1">
      <c r="A59" s="23">
        <v>49</v>
      </c>
      <c r="B59" s="25" t="s">
        <v>62</v>
      </c>
      <c r="C59" s="54">
        <v>8</v>
      </c>
      <c r="D59" s="127">
        <v>110</v>
      </c>
      <c r="E59" s="127">
        <v>104</v>
      </c>
      <c r="F59" s="127">
        <v>45</v>
      </c>
      <c r="G59" s="139">
        <f t="shared" si="7"/>
        <v>0.4090909090909091</v>
      </c>
      <c r="H59" s="28">
        <f t="shared" si="5"/>
        <v>6742</v>
      </c>
      <c r="I59" s="28">
        <f t="shared" si="6"/>
        <v>526310581.5</v>
      </c>
      <c r="J59" s="29">
        <v>6645</v>
      </c>
      <c r="K59" s="29">
        <v>451078580</v>
      </c>
      <c r="L59" s="29">
        <v>6839</v>
      </c>
      <c r="M59" s="29">
        <v>601542583</v>
      </c>
      <c r="N59" s="28">
        <f t="shared" si="8"/>
        <v>61.29090909090909</v>
      </c>
      <c r="O59" s="28">
        <f t="shared" si="9"/>
        <v>149.82222222222222</v>
      </c>
      <c r="P59" s="119">
        <f t="shared" si="10"/>
        <v>49.5</v>
      </c>
      <c r="Q59" s="122" t="s">
        <v>57</v>
      </c>
      <c r="R59" s="26" t="e">
        <f>#REF!/#REF!</f>
        <v>#REF!</v>
      </c>
      <c r="S59" s="73">
        <f t="shared" si="11"/>
        <v>4.5</v>
      </c>
    </row>
    <row r="60" spans="1:19" ht="19.5" customHeight="1">
      <c r="A60" s="23">
        <v>50</v>
      </c>
      <c r="B60" s="25" t="s">
        <v>47</v>
      </c>
      <c r="C60" s="54">
        <v>9</v>
      </c>
      <c r="D60" s="127">
        <v>136</v>
      </c>
      <c r="E60" s="127">
        <v>129</v>
      </c>
      <c r="F60" s="127">
        <v>59</v>
      </c>
      <c r="G60" s="139">
        <f t="shared" si="7"/>
        <v>0.4338235294117647</v>
      </c>
      <c r="H60" s="28">
        <f t="shared" si="5"/>
        <v>10537.5</v>
      </c>
      <c r="I60" s="28">
        <f t="shared" si="6"/>
        <v>552037892</v>
      </c>
      <c r="J60" s="29">
        <v>10800</v>
      </c>
      <c r="K60" s="55">
        <v>305844292</v>
      </c>
      <c r="L60" s="55">
        <v>10275</v>
      </c>
      <c r="M60" s="55">
        <v>798231492</v>
      </c>
      <c r="N60" s="28">
        <f t="shared" si="8"/>
        <v>77.48161764705883</v>
      </c>
      <c r="O60" s="28">
        <f t="shared" si="9"/>
        <v>178.60169491525423</v>
      </c>
      <c r="P60" s="119">
        <f t="shared" si="10"/>
        <v>65.28</v>
      </c>
      <c r="Q60" s="122" t="s">
        <v>40</v>
      </c>
      <c r="R60" s="36" t="e">
        <f>#REF!/#REF!</f>
        <v>#REF!</v>
      </c>
      <c r="S60" s="73">
        <f t="shared" si="11"/>
        <v>6.280000000000001</v>
      </c>
    </row>
    <row r="61" spans="1:19" ht="19.5" customHeight="1">
      <c r="A61" s="23">
        <v>51</v>
      </c>
      <c r="B61" s="25" t="s">
        <v>68</v>
      </c>
      <c r="C61" s="54">
        <v>27</v>
      </c>
      <c r="D61" s="127">
        <v>300</v>
      </c>
      <c r="E61" s="127">
        <v>290</v>
      </c>
      <c r="F61" s="127">
        <v>124</v>
      </c>
      <c r="G61" s="139">
        <f t="shared" si="7"/>
        <v>0.41333333333333333</v>
      </c>
      <c r="H61" s="28">
        <f t="shared" si="5"/>
        <v>13636.5</v>
      </c>
      <c r="I61" s="28">
        <f t="shared" si="6"/>
        <v>599359648.623</v>
      </c>
      <c r="J61" s="29">
        <v>13561</v>
      </c>
      <c r="K61" s="55">
        <v>540120100</v>
      </c>
      <c r="L61" s="55">
        <v>13712</v>
      </c>
      <c r="M61" s="55">
        <v>658599197.246</v>
      </c>
      <c r="N61" s="28">
        <f t="shared" si="8"/>
        <v>45.455</v>
      </c>
      <c r="O61" s="28">
        <f t="shared" si="9"/>
        <v>109.97177419354838</v>
      </c>
      <c r="P61" s="119">
        <f t="shared" si="10"/>
        <v>135</v>
      </c>
      <c r="Q61" s="122" t="s">
        <v>57</v>
      </c>
      <c r="R61" s="26" t="e">
        <f>#REF!/#REF!</f>
        <v>#REF!</v>
      </c>
      <c r="S61" s="73">
        <f t="shared" si="11"/>
        <v>11</v>
      </c>
    </row>
    <row r="62" spans="1:19" ht="19.5" customHeight="1">
      <c r="A62" s="23">
        <v>52</v>
      </c>
      <c r="B62" s="35" t="s">
        <v>28</v>
      </c>
      <c r="C62" s="54">
        <v>11</v>
      </c>
      <c r="D62" s="127">
        <v>212</v>
      </c>
      <c r="E62" s="127">
        <v>209</v>
      </c>
      <c r="F62" s="127">
        <v>73</v>
      </c>
      <c r="G62" s="139">
        <f t="shared" si="7"/>
        <v>0.3443396226415094</v>
      </c>
      <c r="H62" s="28">
        <f t="shared" si="5"/>
        <v>26071</v>
      </c>
      <c r="I62" s="28">
        <f t="shared" si="6"/>
        <v>1669474336.5384998</v>
      </c>
      <c r="J62" s="29">
        <v>26383</v>
      </c>
      <c r="K62" s="55">
        <v>1727170765.5970001</v>
      </c>
      <c r="L62" s="55">
        <v>25759</v>
      </c>
      <c r="M62" s="55">
        <v>1611777907.4799998</v>
      </c>
      <c r="N62" s="28">
        <f t="shared" si="8"/>
        <v>122.97641509433963</v>
      </c>
      <c r="O62" s="28">
        <f t="shared" si="9"/>
        <v>357.13698630136986</v>
      </c>
      <c r="P62" s="119">
        <f t="shared" si="10"/>
        <v>106</v>
      </c>
      <c r="Q62" s="122" t="s">
        <v>25</v>
      </c>
      <c r="R62" s="26" t="e">
        <f>#REF!/#REF!</f>
        <v>#REF!</v>
      </c>
      <c r="S62" s="73">
        <f t="shared" si="11"/>
        <v>33</v>
      </c>
    </row>
    <row r="63" spans="1:19" ht="19.5" customHeight="1">
      <c r="A63" s="23">
        <v>53</v>
      </c>
      <c r="B63" s="25" t="s">
        <v>43</v>
      </c>
      <c r="C63" s="54">
        <v>9</v>
      </c>
      <c r="D63" s="127">
        <v>128</v>
      </c>
      <c r="E63" s="127">
        <v>124</v>
      </c>
      <c r="F63" s="127">
        <v>56</v>
      </c>
      <c r="G63" s="139">
        <f t="shared" si="7"/>
        <v>0.4375</v>
      </c>
      <c r="H63" s="28">
        <f t="shared" si="5"/>
        <v>14846</v>
      </c>
      <c r="I63" s="28">
        <f t="shared" si="6"/>
        <v>2754882352.3775</v>
      </c>
      <c r="J63" s="29">
        <v>14408</v>
      </c>
      <c r="K63" s="55">
        <v>2585949987.255</v>
      </c>
      <c r="L63" s="55">
        <v>15284</v>
      </c>
      <c r="M63" s="55">
        <v>2923814717.5</v>
      </c>
      <c r="N63" s="28">
        <f t="shared" si="8"/>
        <v>115.984375</v>
      </c>
      <c r="O63" s="28">
        <f t="shared" si="9"/>
        <v>265.10714285714283</v>
      </c>
      <c r="P63" s="119">
        <f t="shared" si="10"/>
        <v>61.44</v>
      </c>
      <c r="Q63" s="122" t="s">
        <v>40</v>
      </c>
      <c r="R63" s="26" t="e">
        <f>#REF!/#REF!</f>
        <v>#REF!</v>
      </c>
      <c r="S63" s="73">
        <f t="shared" si="11"/>
        <v>5.439999999999998</v>
      </c>
    </row>
    <row r="64" spans="1:19" ht="19.5" customHeight="1">
      <c r="A64" s="23">
        <v>54</v>
      </c>
      <c r="B64" s="25" t="s">
        <v>38</v>
      </c>
      <c r="C64" s="54">
        <v>7</v>
      </c>
      <c r="D64" s="127">
        <v>127</v>
      </c>
      <c r="E64" s="127">
        <v>123</v>
      </c>
      <c r="F64" s="127">
        <v>45</v>
      </c>
      <c r="G64" s="139">
        <f t="shared" si="7"/>
        <v>0.3543307086614173</v>
      </c>
      <c r="H64" s="28">
        <f t="shared" si="5"/>
        <v>12207</v>
      </c>
      <c r="I64" s="28">
        <f t="shared" si="6"/>
        <v>2530472205</v>
      </c>
      <c r="J64" s="29">
        <v>11818</v>
      </c>
      <c r="K64" s="55">
        <v>1908935020</v>
      </c>
      <c r="L64" s="55">
        <v>12596</v>
      </c>
      <c r="M64" s="55">
        <v>3152009390</v>
      </c>
      <c r="N64" s="28">
        <f t="shared" si="8"/>
        <v>96.11811023622047</v>
      </c>
      <c r="O64" s="28">
        <f t="shared" si="9"/>
        <v>271.26666666666665</v>
      </c>
      <c r="P64" s="119">
        <f t="shared" si="10"/>
        <v>63.5</v>
      </c>
      <c r="Q64" s="122" t="s">
        <v>25</v>
      </c>
      <c r="R64" s="26" t="e">
        <f>#REF!/#REF!</f>
        <v>#REF!</v>
      </c>
      <c r="S64" s="73">
        <f t="shared" si="11"/>
        <v>18.5</v>
      </c>
    </row>
    <row r="65" spans="1:19" ht="19.5" customHeight="1">
      <c r="A65" s="23">
        <v>55</v>
      </c>
      <c r="B65" s="25" t="s">
        <v>24</v>
      </c>
      <c r="C65" s="54">
        <v>30</v>
      </c>
      <c r="D65" s="127">
        <v>527</v>
      </c>
      <c r="E65" s="127">
        <v>516</v>
      </c>
      <c r="F65" s="127">
        <v>234</v>
      </c>
      <c r="G65" s="139">
        <f t="shared" si="7"/>
        <v>0.444022770398482</v>
      </c>
      <c r="H65" s="28">
        <f t="shared" si="5"/>
        <v>36493</v>
      </c>
      <c r="I65" s="28">
        <f t="shared" si="6"/>
        <v>9879509226.7745</v>
      </c>
      <c r="J65" s="29">
        <v>36484</v>
      </c>
      <c r="K65" s="55">
        <v>8081595567</v>
      </c>
      <c r="L65" s="55">
        <v>36502</v>
      </c>
      <c r="M65" s="55">
        <v>11677422886.549</v>
      </c>
      <c r="N65" s="28">
        <f t="shared" si="8"/>
        <v>69.24667931688805</v>
      </c>
      <c r="O65" s="28">
        <f t="shared" si="9"/>
        <v>155.95299145299145</v>
      </c>
      <c r="P65" s="119">
        <f t="shared" si="10"/>
        <v>263.5</v>
      </c>
      <c r="Q65" s="122" t="s">
        <v>25</v>
      </c>
      <c r="R65" s="26" t="e">
        <f>#REF!/#REF!</f>
        <v>#REF!</v>
      </c>
      <c r="S65" s="73">
        <f t="shared" si="11"/>
        <v>29.5</v>
      </c>
    </row>
    <row r="66" spans="1:19" ht="19.5" customHeight="1">
      <c r="A66" s="23">
        <v>56</v>
      </c>
      <c r="B66" s="25" t="s">
        <v>45</v>
      </c>
      <c r="C66" s="54">
        <v>15</v>
      </c>
      <c r="D66" s="127">
        <v>203</v>
      </c>
      <c r="E66" s="127">
        <v>203</v>
      </c>
      <c r="F66" s="127">
        <v>89</v>
      </c>
      <c r="G66" s="139">
        <f t="shared" si="7"/>
        <v>0.43842364532019706</v>
      </c>
      <c r="H66" s="28">
        <f t="shared" si="5"/>
        <v>16738.5</v>
      </c>
      <c r="I66" s="28">
        <f t="shared" si="6"/>
        <v>3562380425.5</v>
      </c>
      <c r="J66" s="29">
        <v>16918</v>
      </c>
      <c r="K66" s="55">
        <v>2990682705</v>
      </c>
      <c r="L66" s="55">
        <v>16559</v>
      </c>
      <c r="M66" s="55">
        <v>4134078146</v>
      </c>
      <c r="N66" s="28">
        <f t="shared" si="8"/>
        <v>82.45566502463055</v>
      </c>
      <c r="O66" s="28">
        <f t="shared" si="9"/>
        <v>188.07303370786516</v>
      </c>
      <c r="P66" s="119">
        <f t="shared" si="10"/>
        <v>97.44</v>
      </c>
      <c r="Q66" s="122" t="s">
        <v>40</v>
      </c>
      <c r="R66" s="26" t="e">
        <f>#REF!/#REF!</f>
        <v>#REF!</v>
      </c>
      <c r="S66" s="73">
        <f t="shared" si="11"/>
        <v>8.439999999999998</v>
      </c>
    </row>
    <row r="67" spans="1:19" ht="19.5" customHeight="1">
      <c r="A67" s="23">
        <v>57</v>
      </c>
      <c r="B67" s="25" t="s">
        <v>26</v>
      </c>
      <c r="C67" s="54">
        <v>24</v>
      </c>
      <c r="D67" s="127">
        <v>663</v>
      </c>
      <c r="E67" s="127">
        <v>618</v>
      </c>
      <c r="F67" s="127">
        <v>305</v>
      </c>
      <c r="G67" s="139">
        <f t="shared" si="7"/>
        <v>0.46003016591251883</v>
      </c>
      <c r="H67" s="28">
        <f t="shared" si="5"/>
        <v>89793</v>
      </c>
      <c r="I67" s="28">
        <f t="shared" si="6"/>
        <v>40412904832.468</v>
      </c>
      <c r="J67" s="29">
        <v>89315</v>
      </c>
      <c r="K67" s="55">
        <v>32460175671.648003</v>
      </c>
      <c r="L67" s="55">
        <v>90271</v>
      </c>
      <c r="M67" s="55">
        <v>48365633993.287994</v>
      </c>
      <c r="N67" s="28">
        <f t="shared" si="8"/>
        <v>135.4343891402715</v>
      </c>
      <c r="O67" s="28">
        <f t="shared" si="9"/>
        <v>294.4032786885246</v>
      </c>
      <c r="P67" s="119">
        <f t="shared" si="10"/>
        <v>331.5</v>
      </c>
      <c r="Q67" s="122" t="s">
        <v>25</v>
      </c>
      <c r="R67" s="26" t="e">
        <f>#REF!/#REF!</f>
        <v>#REF!</v>
      </c>
      <c r="S67" s="73">
        <f t="shared" si="11"/>
        <v>26.5</v>
      </c>
    </row>
    <row r="68" spans="1:19" ht="19.5" customHeight="1">
      <c r="A68" s="23">
        <v>58</v>
      </c>
      <c r="B68" s="25" t="s">
        <v>37</v>
      </c>
      <c r="C68" s="54">
        <v>9</v>
      </c>
      <c r="D68" s="127">
        <v>121</v>
      </c>
      <c r="E68" s="127">
        <v>113</v>
      </c>
      <c r="F68" s="127">
        <v>55</v>
      </c>
      <c r="G68" s="139">
        <f t="shared" si="7"/>
        <v>0.45454545454545453</v>
      </c>
      <c r="H68" s="28">
        <f t="shared" si="5"/>
        <v>14725.5</v>
      </c>
      <c r="I68" s="28">
        <f t="shared" si="6"/>
        <v>707612236</v>
      </c>
      <c r="J68" s="29">
        <v>14222</v>
      </c>
      <c r="K68" s="29">
        <v>666818099</v>
      </c>
      <c r="L68" s="29">
        <v>15229</v>
      </c>
      <c r="M68" s="29">
        <v>748406373</v>
      </c>
      <c r="N68" s="28">
        <f t="shared" si="8"/>
        <v>121.69834710743801</v>
      </c>
      <c r="O68" s="28">
        <f t="shared" si="9"/>
        <v>267.73636363636365</v>
      </c>
      <c r="P68" s="119">
        <f t="shared" si="10"/>
        <v>60.5</v>
      </c>
      <c r="Q68" s="122" t="s">
        <v>25</v>
      </c>
      <c r="R68" s="26" t="e">
        <f>#REF!/#REF!</f>
        <v>#REF!</v>
      </c>
      <c r="S68" s="73">
        <f t="shared" si="11"/>
        <v>5.5</v>
      </c>
    </row>
    <row r="69" spans="1:19" ht="19.5" customHeight="1">
      <c r="A69" s="23">
        <v>59</v>
      </c>
      <c r="B69" s="25" t="s">
        <v>81</v>
      </c>
      <c r="C69" s="54">
        <v>9</v>
      </c>
      <c r="D69" s="127">
        <v>111</v>
      </c>
      <c r="E69" s="127">
        <v>111</v>
      </c>
      <c r="F69" s="127">
        <v>49</v>
      </c>
      <c r="G69" s="139">
        <f t="shared" si="7"/>
        <v>0.44144144144144143</v>
      </c>
      <c r="H69" s="28">
        <f t="shared" si="5"/>
        <v>5418</v>
      </c>
      <c r="I69" s="28">
        <f t="shared" si="6"/>
        <v>547793849.114</v>
      </c>
      <c r="J69" s="29">
        <v>5211</v>
      </c>
      <c r="K69" s="55">
        <v>531146067.228</v>
      </c>
      <c r="L69" s="55">
        <v>5625</v>
      </c>
      <c r="M69" s="55">
        <v>564441631</v>
      </c>
      <c r="N69" s="28">
        <f t="shared" si="8"/>
        <v>48.810810810810814</v>
      </c>
      <c r="O69" s="28">
        <f t="shared" si="9"/>
        <v>110.57142857142857</v>
      </c>
      <c r="P69" s="119">
        <f t="shared" si="10"/>
        <v>49.95</v>
      </c>
      <c r="Q69" s="122" t="s">
        <v>57</v>
      </c>
      <c r="R69" s="26" t="e">
        <f>#REF!/#REF!</f>
        <v>#REF!</v>
      </c>
      <c r="S69" s="73">
        <v>0</v>
      </c>
    </row>
    <row r="70" spans="1:19" ht="19.5" customHeight="1">
      <c r="A70" s="23">
        <v>60</v>
      </c>
      <c r="B70" s="25" t="s">
        <v>73</v>
      </c>
      <c r="C70" s="54">
        <v>7</v>
      </c>
      <c r="D70" s="127">
        <v>93</v>
      </c>
      <c r="E70" s="127">
        <v>90</v>
      </c>
      <c r="F70" s="127">
        <v>40</v>
      </c>
      <c r="G70" s="139">
        <f t="shared" si="7"/>
        <v>0.43010752688172044</v>
      </c>
      <c r="H70" s="28">
        <f t="shared" si="5"/>
        <v>4726</v>
      </c>
      <c r="I70" s="28">
        <f t="shared" si="6"/>
        <v>124955160.5</v>
      </c>
      <c r="J70" s="29">
        <v>4553</v>
      </c>
      <c r="K70" s="55">
        <v>149474969</v>
      </c>
      <c r="L70" s="55">
        <v>4899</v>
      </c>
      <c r="M70" s="55">
        <v>100435352</v>
      </c>
      <c r="N70" s="28">
        <f t="shared" si="8"/>
        <v>50.81720430107527</v>
      </c>
      <c r="O70" s="28">
        <f t="shared" si="9"/>
        <v>118.15</v>
      </c>
      <c r="P70" s="119">
        <f t="shared" si="10"/>
        <v>41.85</v>
      </c>
      <c r="Q70" s="122" t="s">
        <v>57</v>
      </c>
      <c r="R70" s="26" t="e">
        <f>#REF!/#REF!</f>
        <v>#REF!</v>
      </c>
      <c r="S70" s="73">
        <f>P70-F70</f>
        <v>1.8500000000000014</v>
      </c>
    </row>
    <row r="71" spans="1:19" ht="19.5" customHeight="1">
      <c r="A71" s="23">
        <v>61</v>
      </c>
      <c r="B71" s="25" t="s">
        <v>46</v>
      </c>
      <c r="C71" s="54">
        <v>8</v>
      </c>
      <c r="D71" s="127">
        <v>127</v>
      </c>
      <c r="E71" s="127">
        <v>126</v>
      </c>
      <c r="F71" s="127">
        <v>54</v>
      </c>
      <c r="G71" s="139">
        <f t="shared" si="7"/>
        <v>0.4251968503937008</v>
      </c>
      <c r="H71" s="28">
        <f t="shared" si="5"/>
        <v>11512</v>
      </c>
      <c r="I71" s="28">
        <f t="shared" si="6"/>
        <v>1132672930.21</v>
      </c>
      <c r="J71" s="51">
        <v>10762</v>
      </c>
      <c r="K71" s="57">
        <v>1051173097.938</v>
      </c>
      <c r="L71" s="57">
        <v>12262</v>
      </c>
      <c r="M71" s="57">
        <v>1214172762.4819999</v>
      </c>
      <c r="N71" s="28">
        <f t="shared" si="8"/>
        <v>90.64566929133858</v>
      </c>
      <c r="O71" s="28">
        <f t="shared" si="9"/>
        <v>213.1851851851852</v>
      </c>
      <c r="P71" s="119">
        <f t="shared" si="10"/>
        <v>60.96</v>
      </c>
      <c r="Q71" s="122" t="s">
        <v>40</v>
      </c>
      <c r="R71" s="26" t="e">
        <f>#REF!/#REF!</f>
        <v>#REF!</v>
      </c>
      <c r="S71" s="73">
        <f>P71-F71</f>
        <v>6.960000000000001</v>
      </c>
    </row>
    <row r="72" spans="1:19" ht="19.5" customHeight="1">
      <c r="A72" s="23">
        <v>62</v>
      </c>
      <c r="B72" s="25" t="s">
        <v>60</v>
      </c>
      <c r="C72" s="54">
        <v>9</v>
      </c>
      <c r="D72" s="127">
        <v>115</v>
      </c>
      <c r="E72" s="127">
        <v>115</v>
      </c>
      <c r="F72" s="127">
        <v>46</v>
      </c>
      <c r="G72" s="139">
        <f t="shared" si="7"/>
        <v>0.4</v>
      </c>
      <c r="H72" s="28">
        <f t="shared" si="5"/>
        <v>7028</v>
      </c>
      <c r="I72" s="28">
        <f t="shared" si="6"/>
        <v>560469858</v>
      </c>
      <c r="J72" s="51">
        <v>6937</v>
      </c>
      <c r="K72" s="57">
        <v>594094256</v>
      </c>
      <c r="L72" s="57">
        <v>7119</v>
      </c>
      <c r="M72" s="57">
        <v>526845460</v>
      </c>
      <c r="N72" s="28">
        <f t="shared" si="8"/>
        <v>61.11304347826087</v>
      </c>
      <c r="O72" s="28">
        <f t="shared" si="9"/>
        <v>152.7826086956522</v>
      </c>
      <c r="P72" s="119">
        <f t="shared" si="10"/>
        <v>51.75</v>
      </c>
      <c r="Q72" s="122" t="s">
        <v>57</v>
      </c>
      <c r="R72" s="26" t="e">
        <f>#REF!/#REF!</f>
        <v>#REF!</v>
      </c>
      <c r="S72" s="73">
        <f>P72-F72</f>
        <v>5.75</v>
      </c>
    </row>
    <row r="73" spans="1:19" ht="19.5" customHeight="1">
      <c r="A73" s="23">
        <v>63</v>
      </c>
      <c r="B73" s="35" t="s">
        <v>75</v>
      </c>
      <c r="C73" s="54">
        <v>9</v>
      </c>
      <c r="D73" s="127">
        <v>116</v>
      </c>
      <c r="E73" s="127">
        <v>116</v>
      </c>
      <c r="F73" s="127">
        <v>50</v>
      </c>
      <c r="G73" s="139">
        <f t="shared" si="7"/>
        <v>0.43103448275862066</v>
      </c>
      <c r="H73" s="28">
        <f t="shared" si="5"/>
        <v>5537</v>
      </c>
      <c r="I73" s="28">
        <f t="shared" si="6"/>
        <v>97576221.5</v>
      </c>
      <c r="J73" s="51">
        <v>5691</v>
      </c>
      <c r="K73" s="57">
        <v>76557114</v>
      </c>
      <c r="L73" s="57">
        <v>5383</v>
      </c>
      <c r="M73" s="57">
        <v>118595329</v>
      </c>
      <c r="N73" s="28">
        <f t="shared" si="8"/>
        <v>47.73275862068966</v>
      </c>
      <c r="O73" s="28">
        <f t="shared" si="9"/>
        <v>110.74</v>
      </c>
      <c r="P73" s="119">
        <f t="shared" si="10"/>
        <v>52.2</v>
      </c>
      <c r="Q73" s="122" t="s">
        <v>57</v>
      </c>
      <c r="R73" s="26" t="e">
        <f>#REF!/#REF!</f>
        <v>#REF!</v>
      </c>
      <c r="S73" s="73">
        <f>P73-F73</f>
        <v>2.200000000000003</v>
      </c>
    </row>
    <row r="74" spans="1:19" ht="19.5" customHeight="1">
      <c r="A74" s="23">
        <v>64</v>
      </c>
      <c r="B74" s="39" t="s">
        <v>95</v>
      </c>
      <c r="C74" s="130"/>
      <c r="D74" s="118"/>
      <c r="E74" s="137"/>
      <c r="F74" s="137"/>
      <c r="G74" s="130"/>
      <c r="H74" s="141"/>
      <c r="I74" s="144"/>
      <c r="J74" s="145"/>
      <c r="K74" s="146"/>
      <c r="L74" s="146"/>
      <c r="M74" s="146"/>
      <c r="N74" s="141"/>
      <c r="O74" s="141"/>
      <c r="P74" s="147"/>
      <c r="Q74" s="104"/>
      <c r="R74" s="40"/>
      <c r="S74" s="84"/>
    </row>
    <row r="75" spans="1:19" s="120" customFormat="1" ht="21.75" customHeight="1" thickBot="1">
      <c r="A75" s="61"/>
      <c r="B75" s="63" t="s">
        <v>93</v>
      </c>
      <c r="C75" s="133">
        <f>SUM(C11:C74)</f>
        <v>710</v>
      </c>
      <c r="D75" s="140">
        <f>SUM(D11:D74)</f>
        <v>9743</v>
      </c>
      <c r="E75" s="140">
        <f>SUM(E11:E74)</f>
        <v>9485</v>
      </c>
      <c r="F75" s="140">
        <f>SUM(F11:F74)</f>
        <v>3948</v>
      </c>
      <c r="G75" s="133"/>
      <c r="H75" s="148"/>
      <c r="I75" s="149"/>
      <c r="J75" s="150"/>
      <c r="K75" s="151"/>
      <c r="L75" s="151"/>
      <c r="M75" s="151"/>
      <c r="N75" s="152"/>
      <c r="O75" s="152"/>
      <c r="P75" s="148">
        <f>SUM(P11:P74)</f>
        <v>4601.280000000002</v>
      </c>
      <c r="Q75" s="105"/>
      <c r="R75" s="105" t="e">
        <f>SUM(R11:R74)</f>
        <v>#REF!</v>
      </c>
      <c r="S75" s="105">
        <f>SUM(S11:S74)</f>
        <v>652.33</v>
      </c>
    </row>
    <row r="76" spans="9:15" ht="16.5" thickTop="1">
      <c r="I76" s="68"/>
      <c r="J76" s="64"/>
      <c r="K76" s="64"/>
      <c r="L76" s="64"/>
      <c r="M76" s="64"/>
      <c r="N76" s="69"/>
      <c r="O76" s="69"/>
    </row>
    <row r="77" spans="8:19" ht="15.75"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</row>
    <row r="78" spans="8:19" ht="18.75">
      <c r="H78" s="70"/>
      <c r="P78" s="70"/>
      <c r="Q78" s="107"/>
      <c r="R78" s="71"/>
      <c r="S78" s="72"/>
    </row>
    <row r="79" spans="8:19" ht="18.75">
      <c r="H79" s="70"/>
      <c r="P79" s="70"/>
      <c r="Q79" s="107"/>
      <c r="R79" s="71"/>
      <c r="S79" s="72"/>
    </row>
    <row r="80" spans="8:19" ht="14.25" customHeight="1">
      <c r="H80" s="70"/>
      <c r="P80" s="70"/>
      <c r="Q80" s="107"/>
      <c r="R80" s="71"/>
      <c r="S80" s="72"/>
    </row>
    <row r="81" spans="8:19" ht="18.75">
      <c r="H81" s="70"/>
      <c r="P81" s="70"/>
      <c r="Q81" s="107"/>
      <c r="R81" s="71"/>
      <c r="S81" s="72"/>
    </row>
    <row r="82" spans="8:19" ht="18.75">
      <c r="H82" s="70"/>
      <c r="P82" s="70"/>
      <c r="Q82" s="107"/>
      <c r="R82" s="71"/>
      <c r="S82" s="72"/>
    </row>
    <row r="83" spans="8:19" ht="18.75"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</row>
    <row r="84" spans="8:19" ht="18.75">
      <c r="H84" s="70"/>
      <c r="P84" s="70"/>
      <c r="Q84" s="107"/>
      <c r="R84" s="71"/>
      <c r="S84" s="72"/>
    </row>
    <row r="125" spans="14:15" ht="15.75">
      <c r="N125" s="3"/>
      <c r="O125" s="3"/>
    </row>
    <row r="126" spans="14:15" ht="18.75">
      <c r="N126" s="70"/>
      <c r="O126" s="70"/>
    </row>
    <row r="127" spans="14:15" ht="18.75">
      <c r="N127" s="70"/>
      <c r="O127" s="70"/>
    </row>
    <row r="128" spans="14:15" ht="18.75">
      <c r="N128" s="70"/>
      <c r="O128" s="70"/>
    </row>
    <row r="129" spans="14:15" ht="18.75">
      <c r="N129" s="70"/>
      <c r="O129" s="70"/>
    </row>
    <row r="130" spans="14:15" ht="18.75">
      <c r="N130" s="70"/>
      <c r="O130" s="70"/>
    </row>
    <row r="131" spans="14:15" ht="15.75">
      <c r="N131" s="3"/>
      <c r="O131" s="3"/>
    </row>
    <row r="132" spans="14:15" ht="18.75">
      <c r="N132" s="70"/>
      <c r="O132" s="70"/>
    </row>
    <row r="135" spans="2:4" ht="15.75">
      <c r="B135" s="5" t="s">
        <v>94</v>
      </c>
      <c r="D135" s="115">
        <v>135</v>
      </c>
    </row>
  </sheetData>
  <sheetProtection/>
  <mergeCells count="25">
    <mergeCell ref="C7:C9"/>
    <mergeCell ref="D7:D9"/>
    <mergeCell ref="H7:H9"/>
    <mergeCell ref="I7:I9"/>
    <mergeCell ref="E7:E9"/>
    <mergeCell ref="F7:F9"/>
    <mergeCell ref="G7:G9"/>
    <mergeCell ref="H77:S77"/>
    <mergeCell ref="H83:S83"/>
    <mergeCell ref="S7:S9"/>
    <mergeCell ref="A1:D1"/>
    <mergeCell ref="A2:S2"/>
    <mergeCell ref="A3:S3"/>
    <mergeCell ref="A4:S4"/>
    <mergeCell ref="A5:S5"/>
    <mergeCell ref="A7:A9"/>
    <mergeCell ref="B7:B9"/>
    <mergeCell ref="P7:P9"/>
    <mergeCell ref="R7:R9"/>
    <mergeCell ref="Q7:Q9"/>
    <mergeCell ref="J7:M7"/>
    <mergeCell ref="L8:M8"/>
    <mergeCell ref="O7:O9"/>
    <mergeCell ref="N7:N9"/>
    <mergeCell ref="J8:K8"/>
  </mergeCells>
  <printOptions/>
  <pageMargins left="0.2" right="0.2" top="0.5" bottom="0.25" header="0.25" footer="0.25"/>
  <pageSetup horizontalDpi="600" verticalDpi="600" orientation="landscape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D134"/>
  <sheetViews>
    <sheetView tabSelected="1" view="pageBreakPreview" zoomScale="115" zoomScaleSheetLayoutView="115" workbookViewId="0" topLeftCell="A1">
      <pane ySplit="9" topLeftCell="BM10" activePane="bottomLeft" state="frozen"/>
      <selection pane="topLeft" activeCell="A1" sqref="A1"/>
      <selection pane="bottomLeft" activeCell="A5" sqref="A5:D5"/>
    </sheetView>
  </sheetViews>
  <sheetFormatPr defaultColWidth="9.00390625" defaultRowHeight="15.75"/>
  <cols>
    <col min="1" max="1" width="10.75390625" style="190" customWidth="1"/>
    <col min="2" max="2" width="30.00390625" style="5" customWidth="1"/>
    <col min="3" max="3" width="22.625" style="5" customWidth="1"/>
    <col min="4" max="4" width="21.25390625" style="2" customWidth="1"/>
    <col min="5" max="16384" width="9.00390625" style="4" customWidth="1"/>
  </cols>
  <sheetData>
    <row r="1" spans="1:3" ht="18.75">
      <c r="A1" s="175" t="s">
        <v>112</v>
      </c>
      <c r="B1" s="175"/>
      <c r="C1" s="175"/>
    </row>
    <row r="2" spans="1:4" ht="20.25" customHeight="1">
      <c r="A2" s="187"/>
      <c r="B2" s="175"/>
      <c r="C2" s="175"/>
      <c r="D2" s="158"/>
    </row>
    <row r="3" spans="1:4" ht="18" customHeight="1">
      <c r="A3" s="230" t="s">
        <v>96</v>
      </c>
      <c r="B3" s="243"/>
      <c r="C3" s="243"/>
      <c r="D3" s="243"/>
    </row>
    <row r="4" spans="1:6" ht="18" customHeight="1">
      <c r="A4" s="230" t="s">
        <v>111</v>
      </c>
      <c r="B4" s="243"/>
      <c r="C4" s="243"/>
      <c r="D4" s="243"/>
      <c r="E4" s="185"/>
      <c r="F4" s="185"/>
    </row>
    <row r="5" spans="1:5" ht="20.25" customHeight="1">
      <c r="A5" s="198" t="s">
        <v>120</v>
      </c>
      <c r="B5" s="198"/>
      <c r="C5" s="198"/>
      <c r="D5" s="198"/>
      <c r="E5" s="185"/>
    </row>
    <row r="6" spans="1:4" ht="16.5" thickBot="1">
      <c r="A6" s="188"/>
      <c r="B6" s="10"/>
      <c r="C6" s="10"/>
      <c r="D6" s="10"/>
    </row>
    <row r="7" spans="1:5" ht="24.75" customHeight="1" thickTop="1">
      <c r="A7" s="244" t="s">
        <v>2</v>
      </c>
      <c r="B7" s="247" t="s">
        <v>4</v>
      </c>
      <c r="C7" s="237" t="s">
        <v>100</v>
      </c>
      <c r="D7" s="240" t="s">
        <v>102</v>
      </c>
      <c r="E7" s="185"/>
    </row>
    <row r="8" spans="1:4" ht="24.75" customHeight="1">
      <c r="A8" s="245"/>
      <c r="B8" s="248"/>
      <c r="C8" s="238"/>
      <c r="D8" s="241"/>
    </row>
    <row r="9" spans="1:4" ht="38.25" customHeight="1">
      <c r="A9" s="246"/>
      <c r="B9" s="249"/>
      <c r="C9" s="239"/>
      <c r="D9" s="242"/>
    </row>
    <row r="10" spans="1:4" ht="19.5" customHeight="1">
      <c r="A10" s="183">
        <v>1</v>
      </c>
      <c r="B10" s="170" t="s">
        <v>64</v>
      </c>
      <c r="C10" s="179" t="s">
        <v>118</v>
      </c>
      <c r="D10" s="193">
        <v>0</v>
      </c>
    </row>
    <row r="11" spans="1:4" ht="19.5" customHeight="1">
      <c r="A11" s="176">
        <v>2</v>
      </c>
      <c r="B11" s="170" t="s">
        <v>44</v>
      </c>
      <c r="C11" s="179" t="s">
        <v>118</v>
      </c>
      <c r="D11" s="191">
        <v>0</v>
      </c>
    </row>
    <row r="12" spans="1:4" ht="20.25" customHeight="1">
      <c r="A12" s="176">
        <v>3</v>
      </c>
      <c r="B12" s="170" t="s">
        <v>50</v>
      </c>
      <c r="C12" s="179" t="s">
        <v>118</v>
      </c>
      <c r="D12" s="191">
        <v>0</v>
      </c>
    </row>
    <row r="13" spans="1:4" ht="19.5" customHeight="1">
      <c r="A13" s="176">
        <v>4</v>
      </c>
      <c r="B13" s="170" t="s">
        <v>87</v>
      </c>
      <c r="C13" s="179" t="s">
        <v>118</v>
      </c>
      <c r="D13" s="191">
        <v>4</v>
      </c>
    </row>
    <row r="14" spans="1:4" ht="19.5" customHeight="1">
      <c r="A14" s="176">
        <v>5</v>
      </c>
      <c r="B14" s="171" t="s">
        <v>39</v>
      </c>
      <c r="C14" s="179" t="s">
        <v>118</v>
      </c>
      <c r="D14" s="191">
        <v>0</v>
      </c>
    </row>
    <row r="15" spans="1:4" ht="19.5" customHeight="1">
      <c r="A15" s="176">
        <v>6</v>
      </c>
      <c r="B15" s="170" t="s">
        <v>71</v>
      </c>
      <c r="C15" s="179" t="s">
        <v>118</v>
      </c>
      <c r="D15" s="191">
        <v>0</v>
      </c>
    </row>
    <row r="16" spans="1:4" ht="19.5" customHeight="1">
      <c r="A16" s="176">
        <v>7</v>
      </c>
      <c r="B16" s="170" t="s">
        <v>33</v>
      </c>
      <c r="C16" s="179" t="s">
        <v>118</v>
      </c>
      <c r="D16" s="191">
        <v>0</v>
      </c>
    </row>
    <row r="17" spans="1:4" ht="19.5" customHeight="1">
      <c r="A17" s="176">
        <v>8</v>
      </c>
      <c r="B17" s="170" t="s">
        <v>51</v>
      </c>
      <c r="C17" s="179" t="s">
        <v>118</v>
      </c>
      <c r="D17" s="191">
        <v>8</v>
      </c>
    </row>
    <row r="18" spans="1:4" ht="19.5" customHeight="1">
      <c r="A18" s="176">
        <v>9</v>
      </c>
      <c r="B18" s="170" t="s">
        <v>29</v>
      </c>
      <c r="C18" s="179" t="s">
        <v>118</v>
      </c>
      <c r="D18" s="191">
        <v>4</v>
      </c>
    </row>
    <row r="19" spans="1:4" ht="19.5" customHeight="1">
      <c r="A19" s="176">
        <v>10</v>
      </c>
      <c r="B19" s="170" t="s">
        <v>36</v>
      </c>
      <c r="C19" s="179" t="s">
        <v>118</v>
      </c>
      <c r="D19" s="191">
        <v>7</v>
      </c>
    </row>
    <row r="20" spans="1:4" ht="19.5" customHeight="1">
      <c r="A20" s="176">
        <v>11</v>
      </c>
      <c r="B20" s="170" t="s">
        <v>34</v>
      </c>
      <c r="C20" s="179" t="s">
        <v>118</v>
      </c>
      <c r="D20" s="191">
        <v>0</v>
      </c>
    </row>
    <row r="21" spans="1:4" ht="19.5" customHeight="1">
      <c r="A21" s="176">
        <v>12</v>
      </c>
      <c r="B21" s="170" t="s">
        <v>42</v>
      </c>
      <c r="C21" s="179" t="s">
        <v>118</v>
      </c>
      <c r="D21" s="191">
        <v>4</v>
      </c>
    </row>
    <row r="22" spans="1:4" ht="20.25" customHeight="1">
      <c r="A22" s="176">
        <v>13</v>
      </c>
      <c r="B22" s="170" t="s">
        <v>114</v>
      </c>
      <c r="C22" s="179" t="s">
        <v>118</v>
      </c>
      <c r="D22" s="191">
        <v>0</v>
      </c>
    </row>
    <row r="23" spans="1:4" ht="19.5" customHeight="1">
      <c r="A23" s="177">
        <v>14</v>
      </c>
      <c r="B23" s="170" t="s">
        <v>91</v>
      </c>
      <c r="C23" s="179" t="s">
        <v>118</v>
      </c>
      <c r="D23" s="191">
        <v>6</v>
      </c>
    </row>
    <row r="24" spans="1:4" ht="20.25" customHeight="1">
      <c r="A24" s="176">
        <v>15</v>
      </c>
      <c r="B24" s="172" t="s">
        <v>115</v>
      </c>
      <c r="C24" s="179" t="s">
        <v>118</v>
      </c>
      <c r="D24" s="191">
        <v>7</v>
      </c>
    </row>
    <row r="25" spans="1:4" ht="19.5" customHeight="1">
      <c r="A25" s="176">
        <v>16</v>
      </c>
      <c r="B25" s="170" t="s">
        <v>41</v>
      </c>
      <c r="C25" s="179" t="s">
        <v>118</v>
      </c>
      <c r="D25" s="191">
        <v>0</v>
      </c>
    </row>
    <row r="26" spans="1:238" ht="19.5" customHeight="1">
      <c r="A26" s="176">
        <v>17</v>
      </c>
      <c r="B26" s="170" t="s">
        <v>78</v>
      </c>
      <c r="C26" s="179" t="s">
        <v>118</v>
      </c>
      <c r="D26" s="191">
        <v>5</v>
      </c>
      <c r="E26" s="162"/>
      <c r="F26" s="162"/>
      <c r="G26" s="162"/>
      <c r="H26" s="163"/>
      <c r="I26" s="164"/>
      <c r="J26" s="164"/>
      <c r="K26" s="165"/>
      <c r="L26" s="166"/>
      <c r="M26" s="166"/>
      <c r="N26" s="166"/>
      <c r="O26" s="164"/>
      <c r="P26" s="164"/>
      <c r="Q26" s="167"/>
      <c r="R26" s="168"/>
      <c r="S26" s="169"/>
      <c r="T26" s="161"/>
      <c r="U26" s="23"/>
      <c r="V26" s="154"/>
      <c r="W26" s="54"/>
      <c r="X26" s="127"/>
      <c r="Y26" s="127"/>
      <c r="Z26" s="127"/>
      <c r="AA26" s="139"/>
      <c r="AB26" s="28"/>
      <c r="AC26" s="28"/>
      <c r="AD26" s="156"/>
      <c r="AE26" s="157"/>
      <c r="AF26" s="157"/>
      <c r="AG26" s="157"/>
      <c r="AH26" s="28"/>
      <c r="AI26" s="28"/>
      <c r="AJ26" s="119"/>
      <c r="AK26" s="121"/>
      <c r="AL26" s="26"/>
      <c r="AM26" s="155"/>
      <c r="AN26" s="23"/>
      <c r="AO26" s="154"/>
      <c r="AP26" s="54"/>
      <c r="AQ26" s="127"/>
      <c r="AR26" s="127"/>
      <c r="AS26" s="127"/>
      <c r="AT26" s="139"/>
      <c r="AU26" s="28"/>
      <c r="AV26" s="28"/>
      <c r="AW26" s="156"/>
      <c r="AX26" s="157"/>
      <c r="AY26" s="157"/>
      <c r="AZ26" s="157"/>
      <c r="BA26" s="28"/>
      <c r="BB26" s="28"/>
      <c r="BC26" s="119"/>
      <c r="BD26" s="121"/>
      <c r="BE26" s="26"/>
      <c r="BF26" s="155"/>
      <c r="BG26" s="23"/>
      <c r="BH26" s="154"/>
      <c r="BI26" s="54"/>
      <c r="BJ26" s="127"/>
      <c r="BK26" s="127"/>
      <c r="BL26" s="127"/>
      <c r="BM26" s="139"/>
      <c r="BN26" s="28"/>
      <c r="BO26" s="28"/>
      <c r="BP26" s="156"/>
      <c r="BQ26" s="157"/>
      <c r="BR26" s="157"/>
      <c r="BS26" s="157"/>
      <c r="BT26" s="28"/>
      <c r="BU26" s="28"/>
      <c r="BV26" s="119"/>
      <c r="BW26" s="121"/>
      <c r="BX26" s="26"/>
      <c r="BY26" s="155"/>
      <c r="BZ26" s="23"/>
      <c r="CA26" s="154"/>
      <c r="CB26" s="54"/>
      <c r="CC26" s="127"/>
      <c r="CD26" s="127"/>
      <c r="CE26" s="127"/>
      <c r="CF26" s="139"/>
      <c r="CG26" s="28"/>
      <c r="CH26" s="28"/>
      <c r="CI26" s="156"/>
      <c r="CJ26" s="157"/>
      <c r="CK26" s="157"/>
      <c r="CL26" s="157"/>
      <c r="CM26" s="28"/>
      <c r="CN26" s="28"/>
      <c r="CO26" s="119"/>
      <c r="CP26" s="121"/>
      <c r="CQ26" s="26"/>
      <c r="CR26" s="155"/>
      <c r="CS26" s="23"/>
      <c r="CT26" s="154"/>
      <c r="CU26" s="54"/>
      <c r="CV26" s="127"/>
      <c r="CW26" s="127"/>
      <c r="CX26" s="127"/>
      <c r="CY26" s="139"/>
      <c r="CZ26" s="28"/>
      <c r="DA26" s="28"/>
      <c r="DB26" s="156"/>
      <c r="DC26" s="157"/>
      <c r="DD26" s="157"/>
      <c r="DE26" s="157"/>
      <c r="DF26" s="28"/>
      <c r="DG26" s="28"/>
      <c r="DH26" s="119"/>
      <c r="DI26" s="121"/>
      <c r="DJ26" s="26"/>
      <c r="DK26" s="155"/>
      <c r="DL26" s="23"/>
      <c r="DM26" s="154"/>
      <c r="DN26" s="54"/>
      <c r="DO26" s="127"/>
      <c r="DP26" s="127"/>
      <c r="DQ26" s="127"/>
      <c r="DR26" s="139"/>
      <c r="DS26" s="28"/>
      <c r="DT26" s="28"/>
      <c r="DU26" s="156"/>
      <c r="DV26" s="157"/>
      <c r="DW26" s="157"/>
      <c r="DX26" s="157"/>
      <c r="DY26" s="28"/>
      <c r="DZ26" s="28"/>
      <c r="EA26" s="119"/>
      <c r="EB26" s="121"/>
      <c r="EC26" s="26"/>
      <c r="ED26" s="155"/>
      <c r="EE26" s="23"/>
      <c r="EF26" s="154"/>
      <c r="EG26" s="54"/>
      <c r="EH26" s="127"/>
      <c r="EI26" s="127"/>
      <c r="EJ26" s="127"/>
      <c r="EK26" s="139"/>
      <c r="EL26" s="28"/>
      <c r="EM26" s="28"/>
      <c r="EN26" s="156"/>
      <c r="EO26" s="157"/>
      <c r="EP26" s="157"/>
      <c r="EQ26" s="157"/>
      <c r="ER26" s="28"/>
      <c r="ES26" s="28"/>
      <c r="ET26" s="119"/>
      <c r="EU26" s="121"/>
      <c r="EV26" s="26"/>
      <c r="EW26" s="155"/>
      <c r="EX26" s="23"/>
      <c r="EY26" s="154"/>
      <c r="EZ26" s="54"/>
      <c r="FA26" s="127"/>
      <c r="FB26" s="127"/>
      <c r="FC26" s="127"/>
      <c r="FD26" s="139"/>
      <c r="FE26" s="28"/>
      <c r="FF26" s="28"/>
      <c r="FG26" s="156"/>
      <c r="FH26" s="157"/>
      <c r="FI26" s="157"/>
      <c r="FJ26" s="157"/>
      <c r="FK26" s="28"/>
      <c r="FL26" s="28"/>
      <c r="FM26" s="119"/>
      <c r="FN26" s="121"/>
      <c r="FO26" s="26"/>
      <c r="FP26" s="155"/>
      <c r="FQ26" s="23"/>
      <c r="FR26" s="154"/>
      <c r="FS26" s="54"/>
      <c r="FT26" s="127"/>
      <c r="FU26" s="127"/>
      <c r="FV26" s="127"/>
      <c r="FW26" s="139"/>
      <c r="FX26" s="28"/>
      <c r="FY26" s="28"/>
      <c r="FZ26" s="156"/>
      <c r="GA26" s="157"/>
      <c r="GB26" s="157"/>
      <c r="GC26" s="157"/>
      <c r="GD26" s="28"/>
      <c r="GE26" s="28"/>
      <c r="GF26" s="119"/>
      <c r="GG26" s="121"/>
      <c r="GH26" s="26"/>
      <c r="GI26" s="155"/>
      <c r="GJ26" s="23"/>
      <c r="GK26" s="154"/>
      <c r="GL26" s="54"/>
      <c r="GM26" s="127"/>
      <c r="GN26" s="127"/>
      <c r="GO26" s="127"/>
      <c r="GP26" s="139"/>
      <c r="GQ26" s="28"/>
      <c r="GR26" s="28"/>
      <c r="GS26" s="156"/>
      <c r="GT26" s="157"/>
      <c r="GU26" s="157"/>
      <c r="GV26" s="157"/>
      <c r="GW26" s="28"/>
      <c r="GX26" s="28"/>
      <c r="GY26" s="119"/>
      <c r="GZ26" s="121"/>
      <c r="HA26" s="26"/>
      <c r="HB26" s="155"/>
      <c r="HC26" s="23"/>
      <c r="HD26" s="154"/>
      <c r="HE26" s="54"/>
      <c r="HF26" s="127"/>
      <c r="HG26" s="127"/>
      <c r="HH26" s="127"/>
      <c r="HI26" s="139"/>
      <c r="HJ26" s="28"/>
      <c r="HK26" s="28"/>
      <c r="HL26" s="156"/>
      <c r="HM26" s="157"/>
      <c r="HN26" s="157"/>
      <c r="HO26" s="157"/>
      <c r="HP26" s="28"/>
      <c r="HQ26" s="28"/>
      <c r="HR26" s="119"/>
      <c r="HS26" s="121"/>
      <c r="HT26" s="26"/>
      <c r="HU26" s="155"/>
      <c r="HV26" s="23"/>
      <c r="HW26" s="154"/>
      <c r="HX26" s="54"/>
      <c r="HY26" s="127"/>
      <c r="HZ26" s="127"/>
      <c r="IA26" s="127"/>
      <c r="IB26" s="139"/>
      <c r="IC26" s="28"/>
      <c r="ID26" s="28"/>
    </row>
    <row r="27" spans="1:4" ht="20.25" customHeight="1">
      <c r="A27" s="176">
        <v>18</v>
      </c>
      <c r="B27" s="170" t="s">
        <v>86</v>
      </c>
      <c r="C27" s="179" t="s">
        <v>118</v>
      </c>
      <c r="D27" s="191">
        <v>17</v>
      </c>
    </row>
    <row r="28" spans="1:4" s="153" customFormat="1" ht="19.5" customHeight="1">
      <c r="A28" s="176">
        <v>19</v>
      </c>
      <c r="B28" s="170" t="s">
        <v>31</v>
      </c>
      <c r="C28" s="179" t="s">
        <v>118</v>
      </c>
      <c r="D28" s="191">
        <v>0</v>
      </c>
    </row>
    <row r="29" spans="1:4" s="153" customFormat="1" ht="19.5" customHeight="1">
      <c r="A29" s="176">
        <v>20</v>
      </c>
      <c r="B29" s="170" t="s">
        <v>35</v>
      </c>
      <c r="C29" s="179" t="s">
        <v>118</v>
      </c>
      <c r="D29" s="191">
        <v>0</v>
      </c>
    </row>
    <row r="30" spans="1:4" ht="19.5" customHeight="1">
      <c r="A30" s="176">
        <v>21</v>
      </c>
      <c r="B30" s="170" t="s">
        <v>69</v>
      </c>
      <c r="C30" s="179" t="s">
        <v>118</v>
      </c>
      <c r="D30" s="191">
        <v>0</v>
      </c>
    </row>
    <row r="31" spans="1:4" ht="19.5" customHeight="1">
      <c r="A31" s="176">
        <v>22</v>
      </c>
      <c r="B31" s="170" t="s">
        <v>92</v>
      </c>
      <c r="C31" s="179" t="s">
        <v>118</v>
      </c>
      <c r="D31" s="191">
        <v>5</v>
      </c>
    </row>
    <row r="32" spans="1:4" ht="19.5" customHeight="1">
      <c r="A32" s="176">
        <v>23</v>
      </c>
      <c r="B32" s="170" t="s">
        <v>82</v>
      </c>
      <c r="C32" s="179" t="s">
        <v>118</v>
      </c>
      <c r="D32" s="191" t="s">
        <v>119</v>
      </c>
    </row>
    <row r="33" spans="1:4" ht="19.5" customHeight="1">
      <c r="A33" s="176">
        <v>24</v>
      </c>
      <c r="B33" s="170" t="s">
        <v>116</v>
      </c>
      <c r="C33" s="179" t="s">
        <v>118</v>
      </c>
      <c r="D33" s="191">
        <v>0</v>
      </c>
    </row>
    <row r="34" spans="1:4" ht="19.5" customHeight="1">
      <c r="A34" s="176">
        <v>25</v>
      </c>
      <c r="B34" s="170" t="s">
        <v>84</v>
      </c>
      <c r="C34" s="179" t="s">
        <v>118</v>
      </c>
      <c r="D34" s="191">
        <v>8</v>
      </c>
    </row>
    <row r="35" spans="1:4" ht="20.25" customHeight="1">
      <c r="A35" s="176">
        <v>26</v>
      </c>
      <c r="B35" s="170" t="s">
        <v>58</v>
      </c>
      <c r="C35" s="179" t="s">
        <v>118</v>
      </c>
      <c r="D35" s="191">
        <v>0</v>
      </c>
    </row>
    <row r="36" spans="1:4" ht="19.5" customHeight="1">
      <c r="A36" s="176">
        <v>27</v>
      </c>
      <c r="B36" s="170" t="s">
        <v>117</v>
      </c>
      <c r="C36" s="179" t="s">
        <v>118</v>
      </c>
      <c r="D36" s="191">
        <v>0</v>
      </c>
    </row>
    <row r="37" spans="1:4" ht="19.5" customHeight="1">
      <c r="A37" s="176">
        <v>28</v>
      </c>
      <c r="B37" s="170" t="s">
        <v>53</v>
      </c>
      <c r="C37" s="179" t="s">
        <v>118</v>
      </c>
      <c r="D37" s="191">
        <v>0</v>
      </c>
    </row>
    <row r="38" spans="1:4" ht="20.25" customHeight="1">
      <c r="A38" s="176">
        <v>29</v>
      </c>
      <c r="B38" s="170" t="s">
        <v>85</v>
      </c>
      <c r="C38" s="179" t="s">
        <v>118</v>
      </c>
      <c r="D38" s="191">
        <v>0</v>
      </c>
    </row>
    <row r="39" spans="1:4" ht="20.25" customHeight="1">
      <c r="A39" s="178">
        <v>30</v>
      </c>
      <c r="B39" s="173" t="s">
        <v>66</v>
      </c>
      <c r="C39" s="184" t="s">
        <v>118</v>
      </c>
      <c r="D39" s="195">
        <v>0</v>
      </c>
    </row>
    <row r="40" spans="1:4" ht="19.5" customHeight="1">
      <c r="A40" s="183">
        <v>31</v>
      </c>
      <c r="B40" s="172" t="s">
        <v>32</v>
      </c>
      <c r="C40" s="186" t="s">
        <v>118</v>
      </c>
      <c r="D40" s="194">
        <v>1</v>
      </c>
    </row>
    <row r="41" spans="1:4" ht="19.5" customHeight="1">
      <c r="A41" s="176">
        <v>32</v>
      </c>
      <c r="B41" s="170" t="s">
        <v>48</v>
      </c>
      <c r="C41" s="179" t="s">
        <v>118</v>
      </c>
      <c r="D41" s="191">
        <v>0</v>
      </c>
    </row>
    <row r="42" spans="1:4" ht="19.5" customHeight="1">
      <c r="A42" s="176">
        <v>33</v>
      </c>
      <c r="B42" s="170" t="s">
        <v>89</v>
      </c>
      <c r="C42" s="180" t="s">
        <v>118</v>
      </c>
      <c r="D42" s="191">
        <v>12</v>
      </c>
    </row>
    <row r="43" spans="1:4" ht="19.5" customHeight="1">
      <c r="A43" s="176">
        <v>34</v>
      </c>
      <c r="B43" s="170" t="s">
        <v>90</v>
      </c>
      <c r="C43" s="179" t="s">
        <v>118</v>
      </c>
      <c r="D43" s="191">
        <v>12</v>
      </c>
    </row>
    <row r="44" spans="1:4" ht="19.5" customHeight="1">
      <c r="A44" s="176">
        <v>35</v>
      </c>
      <c r="B44" s="170" t="s">
        <v>49</v>
      </c>
      <c r="C44" s="179" t="s">
        <v>118</v>
      </c>
      <c r="D44" s="191">
        <v>0</v>
      </c>
    </row>
    <row r="45" spans="1:4" ht="19.5" customHeight="1">
      <c r="A45" s="176">
        <v>36</v>
      </c>
      <c r="B45" s="170" t="s">
        <v>80</v>
      </c>
      <c r="C45" s="179" t="s">
        <v>118</v>
      </c>
      <c r="D45" s="191">
        <v>10</v>
      </c>
    </row>
    <row r="46" spans="1:4" ht="19.5" customHeight="1">
      <c r="A46" s="176">
        <v>37</v>
      </c>
      <c r="B46" s="170" t="s">
        <v>79</v>
      </c>
      <c r="C46" s="179" t="s">
        <v>118</v>
      </c>
      <c r="D46" s="191">
        <v>0</v>
      </c>
    </row>
    <row r="47" spans="1:4" s="31" customFormat="1" ht="19.5" customHeight="1">
      <c r="A47" s="176">
        <v>38</v>
      </c>
      <c r="B47" s="170" t="s">
        <v>30</v>
      </c>
      <c r="C47" s="179" t="s">
        <v>118</v>
      </c>
      <c r="D47" s="191">
        <v>10</v>
      </c>
    </row>
    <row r="48" spans="1:4" ht="20.25" customHeight="1">
      <c r="A48" s="176">
        <v>39</v>
      </c>
      <c r="B48" s="170" t="s">
        <v>70</v>
      </c>
      <c r="C48" s="179" t="s">
        <v>118</v>
      </c>
      <c r="D48" s="191">
        <v>0</v>
      </c>
    </row>
    <row r="49" spans="1:4" ht="19.5" customHeight="1">
      <c r="A49" s="176">
        <v>40</v>
      </c>
      <c r="B49" s="170" t="s">
        <v>55</v>
      </c>
      <c r="C49" s="179" t="s">
        <v>118</v>
      </c>
      <c r="D49" s="191">
        <v>8</v>
      </c>
    </row>
    <row r="50" spans="1:4" ht="19.5" customHeight="1">
      <c r="A50" s="176">
        <v>41</v>
      </c>
      <c r="B50" s="170" t="s">
        <v>77</v>
      </c>
      <c r="C50" s="179" t="s">
        <v>118</v>
      </c>
      <c r="D50" s="191">
        <v>3</v>
      </c>
    </row>
    <row r="51" spans="1:4" ht="19.5" customHeight="1">
      <c r="A51" s="176">
        <v>42</v>
      </c>
      <c r="B51" s="170" t="s">
        <v>72</v>
      </c>
      <c r="C51" s="179" t="s">
        <v>118</v>
      </c>
      <c r="D51" s="191">
        <v>4</v>
      </c>
    </row>
    <row r="52" spans="1:4" ht="19.5" customHeight="1">
      <c r="A52" s="176">
        <v>43</v>
      </c>
      <c r="B52" s="170" t="s">
        <v>59</v>
      </c>
      <c r="C52" s="179" t="s">
        <v>118</v>
      </c>
      <c r="D52" s="191">
        <v>0</v>
      </c>
    </row>
    <row r="53" spans="1:4" ht="19.5" customHeight="1">
      <c r="A53" s="176">
        <v>44</v>
      </c>
      <c r="B53" s="170" t="s">
        <v>61</v>
      </c>
      <c r="C53" s="179" t="s">
        <v>118</v>
      </c>
      <c r="D53" s="191">
        <v>4</v>
      </c>
    </row>
    <row r="54" spans="1:4" ht="19.5" customHeight="1">
      <c r="A54" s="176">
        <v>45</v>
      </c>
      <c r="B54" s="170" t="s">
        <v>88</v>
      </c>
      <c r="C54" s="179" t="s">
        <v>118</v>
      </c>
      <c r="D54" s="191">
        <v>0</v>
      </c>
    </row>
    <row r="55" spans="1:4" ht="19.5" customHeight="1">
      <c r="A55" s="176">
        <v>46</v>
      </c>
      <c r="B55" s="170" t="s">
        <v>76</v>
      </c>
      <c r="C55" s="179" t="s">
        <v>118</v>
      </c>
      <c r="D55" s="191">
        <v>10</v>
      </c>
    </row>
    <row r="56" spans="1:4" ht="19.5" customHeight="1">
      <c r="A56" s="176">
        <v>47</v>
      </c>
      <c r="B56" s="170" t="s">
        <v>74</v>
      </c>
      <c r="C56" s="179" t="s">
        <v>118</v>
      </c>
      <c r="D56" s="191">
        <v>7</v>
      </c>
    </row>
    <row r="57" spans="1:4" ht="19.5" customHeight="1">
      <c r="A57" s="176">
        <v>48</v>
      </c>
      <c r="B57" s="170" t="s">
        <v>67</v>
      </c>
      <c r="C57" s="179" t="s">
        <v>118</v>
      </c>
      <c r="D57" s="191">
        <v>0</v>
      </c>
    </row>
    <row r="58" spans="1:4" ht="19.5" customHeight="1">
      <c r="A58" s="176">
        <v>49</v>
      </c>
      <c r="B58" s="170" t="s">
        <v>83</v>
      </c>
      <c r="C58" s="179" t="s">
        <v>118</v>
      </c>
      <c r="D58" s="191">
        <v>0</v>
      </c>
    </row>
    <row r="59" spans="1:4" ht="19.5" customHeight="1">
      <c r="A59" s="176">
        <v>50</v>
      </c>
      <c r="B59" s="170" t="s">
        <v>52</v>
      </c>
      <c r="C59" s="179" t="s">
        <v>118</v>
      </c>
      <c r="D59" s="191">
        <v>7</v>
      </c>
    </row>
    <row r="60" spans="1:4" ht="19.5" customHeight="1">
      <c r="A60" s="176">
        <v>51</v>
      </c>
      <c r="B60" s="170" t="s">
        <v>65</v>
      </c>
      <c r="C60" s="179" t="s">
        <v>118</v>
      </c>
      <c r="D60" s="191">
        <v>7</v>
      </c>
    </row>
    <row r="61" spans="1:4" ht="19.5" customHeight="1">
      <c r="A61" s="176">
        <v>52</v>
      </c>
      <c r="B61" s="170" t="s">
        <v>27</v>
      </c>
      <c r="C61" s="179" t="s">
        <v>118</v>
      </c>
      <c r="D61" s="191">
        <v>7</v>
      </c>
    </row>
    <row r="62" spans="1:4" ht="20.25" customHeight="1">
      <c r="A62" s="176">
        <v>53</v>
      </c>
      <c r="B62" s="170" t="s">
        <v>62</v>
      </c>
      <c r="C62" s="179" t="s">
        <v>118</v>
      </c>
      <c r="D62" s="191">
        <v>0</v>
      </c>
    </row>
    <row r="63" spans="1:4" ht="20.25" customHeight="1">
      <c r="A63" s="176">
        <v>54</v>
      </c>
      <c r="B63" s="170" t="s">
        <v>47</v>
      </c>
      <c r="C63" s="179" t="s">
        <v>118</v>
      </c>
      <c r="D63" s="191">
        <v>0</v>
      </c>
    </row>
    <row r="64" spans="1:4" ht="20.25" customHeight="1">
      <c r="A64" s="176">
        <v>55</v>
      </c>
      <c r="B64" s="170" t="s">
        <v>68</v>
      </c>
      <c r="C64" s="179" t="s">
        <v>118</v>
      </c>
      <c r="D64" s="191">
        <v>0</v>
      </c>
    </row>
    <row r="65" spans="1:4" ht="20.25" customHeight="1">
      <c r="A65" s="176">
        <v>56</v>
      </c>
      <c r="B65" s="170" t="s">
        <v>113</v>
      </c>
      <c r="C65" s="179" t="s">
        <v>118</v>
      </c>
      <c r="D65" s="191">
        <v>0</v>
      </c>
    </row>
    <row r="66" spans="1:4" ht="19.5" customHeight="1">
      <c r="A66" s="176">
        <v>57</v>
      </c>
      <c r="B66" s="170" t="s">
        <v>28</v>
      </c>
      <c r="C66" s="179" t="s">
        <v>118</v>
      </c>
      <c r="D66" s="191">
        <v>14</v>
      </c>
    </row>
    <row r="67" spans="1:4" ht="19.5" customHeight="1">
      <c r="A67" s="176">
        <v>58</v>
      </c>
      <c r="B67" s="170" t="s">
        <v>26</v>
      </c>
      <c r="C67" s="179" t="s">
        <v>118</v>
      </c>
      <c r="D67" s="191">
        <v>0</v>
      </c>
    </row>
    <row r="68" spans="1:4" ht="20.25" customHeight="1">
      <c r="A68" s="176">
        <v>59</v>
      </c>
      <c r="B68" s="170" t="s">
        <v>37</v>
      </c>
      <c r="C68" s="179" t="s">
        <v>118</v>
      </c>
      <c r="D68" s="191">
        <v>0</v>
      </c>
    </row>
    <row r="69" spans="1:4" ht="19.5" customHeight="1">
      <c r="A69" s="176">
        <v>60</v>
      </c>
      <c r="B69" s="170" t="s">
        <v>73</v>
      </c>
      <c r="C69" s="179" t="s">
        <v>118</v>
      </c>
      <c r="D69" s="191">
        <v>0</v>
      </c>
    </row>
    <row r="70" spans="1:4" ht="20.25" customHeight="1">
      <c r="A70" s="176">
        <v>61</v>
      </c>
      <c r="B70" s="170" t="s">
        <v>46</v>
      </c>
      <c r="C70" s="179" t="s">
        <v>118</v>
      </c>
      <c r="D70" s="191">
        <v>0</v>
      </c>
    </row>
    <row r="71" spans="1:4" ht="20.25" customHeight="1">
      <c r="A71" s="176">
        <v>62</v>
      </c>
      <c r="B71" s="170" t="s">
        <v>60</v>
      </c>
      <c r="C71" s="179" t="s">
        <v>118</v>
      </c>
      <c r="D71" s="191">
        <v>1</v>
      </c>
    </row>
    <row r="72" spans="1:4" ht="19.5" customHeight="1">
      <c r="A72" s="176">
        <v>63</v>
      </c>
      <c r="B72" s="170" t="s">
        <v>75</v>
      </c>
      <c r="C72" s="179" t="s">
        <v>118</v>
      </c>
      <c r="D72" s="191">
        <v>0</v>
      </c>
    </row>
    <row r="73" spans="1:4" ht="19.5" customHeight="1">
      <c r="A73" s="178"/>
      <c r="B73" s="173"/>
      <c r="C73" s="181"/>
      <c r="D73" s="192"/>
    </row>
    <row r="74" spans="1:4" s="120" customFormat="1" ht="21.75" customHeight="1" thickBot="1">
      <c r="A74" s="189"/>
      <c r="B74" s="174" t="s">
        <v>93</v>
      </c>
      <c r="C74" s="182"/>
      <c r="D74" s="199">
        <f>SUM(D10:D72)</f>
        <v>192</v>
      </c>
    </row>
    <row r="75" ht="16.5" thickTop="1"/>
    <row r="76" ht="15.75">
      <c r="D76" s="159"/>
    </row>
    <row r="77" ht="18.75">
      <c r="D77" s="72"/>
    </row>
    <row r="78" ht="18.75">
      <c r="D78" s="72"/>
    </row>
    <row r="79" ht="14.25" customHeight="1">
      <c r="D79" s="72"/>
    </row>
    <row r="80" ht="18.75">
      <c r="D80" s="72"/>
    </row>
    <row r="81" ht="18.75">
      <c r="D81" s="72"/>
    </row>
    <row r="82" ht="18.75">
      <c r="D82" s="160"/>
    </row>
    <row r="83" ht="18.75">
      <c r="D83" s="72"/>
    </row>
    <row r="134" ht="15.75">
      <c r="B134" s="5" t="s">
        <v>94</v>
      </c>
    </row>
  </sheetData>
  <sheetProtection/>
  <mergeCells count="7">
    <mergeCell ref="C7:C9"/>
    <mergeCell ref="D7:D9"/>
    <mergeCell ref="A3:D3"/>
    <mergeCell ref="A4:D4"/>
    <mergeCell ref="A5:D5"/>
    <mergeCell ref="A7:A9"/>
    <mergeCell ref="B7:B9"/>
  </mergeCells>
  <printOptions/>
  <pageMargins left="0.81" right="0" top="0.5" bottom="0.5" header="0.25" footer="0.25"/>
  <pageSetup horizontalDpi="600" verticalDpi="6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Thien IT</dc:creator>
  <cp:keywords/>
  <dc:description/>
  <cp:lastModifiedBy>User</cp:lastModifiedBy>
  <cp:lastPrinted>2016-03-11T09:46:12Z</cp:lastPrinted>
  <dcterms:created xsi:type="dcterms:W3CDTF">2014-05-21T04:00:04Z</dcterms:created>
  <dcterms:modified xsi:type="dcterms:W3CDTF">2016-03-14T03:53:01Z</dcterms:modified>
  <cp:category/>
  <cp:version/>
  <cp:contentType/>
  <cp:contentStatus/>
</cp:coreProperties>
</file>